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firstSheet="3" activeTab="4"/>
  </bookViews>
  <sheets>
    <sheet name="2020年一般公共预算收入表" sheetId="1" r:id="rId1"/>
    <sheet name="2020年一般公共预算支出表" sheetId="2" r:id="rId2"/>
    <sheet name="2020年一般公共预算基本支出表" sheetId="3" r:id="rId3"/>
    <sheet name="2020年一般公共预算税收返还和转移性支付表" sheetId="4" r:id="rId4"/>
    <sheet name="淮滨县政府一般债务限额和余额情况表" sheetId="5" r:id="rId5"/>
  </sheets>
  <externalReferences>
    <externalReference r:id="rId6"/>
  </externalReferences>
  <calcPr calcId="144525"/>
</workbook>
</file>

<file path=xl/sharedStrings.xml><?xml version="1.0" encoding="utf-8"?>
<sst xmlns="http://schemas.openxmlformats.org/spreadsheetml/2006/main" count="1526" uniqueCount="1151">
  <si>
    <t>表一</t>
  </si>
  <si>
    <t>2020年一般公共预算收入表</t>
  </si>
  <si>
    <t>单位：万元</t>
  </si>
  <si>
    <r>
      <rPr>
        <b/>
        <sz val="12"/>
        <rFont val="宋体"/>
        <charset val="134"/>
      </rPr>
      <t>项</t>
    </r>
    <r>
      <rPr>
        <b/>
        <sz val="12"/>
        <rFont val="宋体"/>
        <charset val="134"/>
      </rPr>
      <t>目</t>
    </r>
  </si>
  <si>
    <t>上年决算（执行)数</t>
  </si>
  <si>
    <t>预算数</t>
  </si>
  <si>
    <t>预算数为决算（执行）数%</t>
  </si>
  <si>
    <t>一、税收收入</t>
  </si>
  <si>
    <t xml:space="preserve">    增值税</t>
  </si>
  <si>
    <t xml:space="preserve">      其中：国内改征增值税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</si>
  <si>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</si>
  <si>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</si>
  <si>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</si>
  <si>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</si>
  <si>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  其中：水资源税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</si>
  <si>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</si>
  <si>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</si>
  <si>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</si>
  <si>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</si>
  <si>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</si>
  <si>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</si>
  <si>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</si>
  <si>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</si>
  <si>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</si>
  <si>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</si>
  <si>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</si>
  <si>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</si>
  <si>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</si>
  <si>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</si>
  <si>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</si>
  <si>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</si>
  <si>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</si>
  <si>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</si>
  <si>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</si>
  <si>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其他收入</t>
  </si>
  <si>
    <t xml:space="preserve"> </t>
  </si>
  <si>
    <t>收入合计</t>
  </si>
  <si>
    <t>表二</t>
  </si>
  <si>
    <t>2020年一般公共预算支出表</t>
  </si>
  <si>
    <t>项目</t>
  </si>
  <si>
    <t>备注</t>
  </si>
  <si>
    <t>一、一般公共服务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</si>
  <si>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</si>
  <si>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</si>
  <si>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</si>
  <si>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</si>
  <si>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</si>
  <si>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</si>
  <si>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</si>
  <si>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</si>
  <si>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</si>
  <si>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</si>
  <si>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</si>
  <si>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</si>
  <si>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</si>
  <si>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</si>
  <si>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</si>
  <si>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</si>
  <si>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</si>
  <si>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</si>
  <si>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</si>
  <si>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专项业务活动</t>
  </si>
  <si>
    <t xml:space="preserve">      政务公开审批</t>
  </si>
  <si>
    <t xml:space="preserve">      信访事务</t>
  </si>
  <si>
    <t xml:space="preserve">      参事事务</t>
  </si>
  <si>
    <t xml:space="preserve">      其他政府办公厅（室）及相关机构事务支出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</si>
  <si>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</si>
  <si>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</si>
  <si>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</si>
  <si>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</si>
  <si>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</si>
  <si>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</si>
  <si>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应对气象变化管理事务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</si>
  <si>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</si>
  <si>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</si>
  <si>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</si>
  <si>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</si>
  <si>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</si>
  <si>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</si>
  <si>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</si>
  <si>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</si>
  <si>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</si>
  <si>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</si>
  <si>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</si>
  <si>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</si>
  <si>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</si>
  <si>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</si>
  <si>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</si>
  <si>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</si>
  <si>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税务办案</t>
  </si>
  <si>
    <t xml:space="preserve">      发票管理及税务登记</t>
  </si>
  <si>
    <t xml:space="preserve">      代扣代收代征税款手续费</t>
  </si>
  <si>
    <t xml:space="preserve">      税务宣传</t>
  </si>
  <si>
    <t xml:space="preserve">      协税护税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</si>
  <si>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</si>
  <si>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</si>
  <si>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</si>
  <si>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</si>
  <si>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</si>
  <si>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</si>
  <si>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缉私办案</t>
  </si>
  <si>
    <t xml:space="preserve">      口岸管理</t>
  </si>
  <si>
    <t xml:space="preserve">      海关关务</t>
  </si>
  <si>
    <t xml:space="preserve">      关税征管</t>
  </si>
  <si>
    <t xml:space="preserve">      海关监管</t>
  </si>
  <si>
    <t xml:space="preserve">      检验免疫</t>
  </si>
  <si>
    <t xml:space="preserve">      其他海关事务支出</t>
  </si>
  <si>
    <t xml:space="preserve">    人力资源事务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</si>
  <si>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</si>
  <si>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</si>
  <si>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</si>
  <si>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</si>
  <si>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    其他人力资源事务支出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</si>
  <si>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</si>
  <si>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</si>
  <si>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</si>
  <si>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巡视工作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</si>
  <si>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</si>
  <si>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</si>
  <si>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</si>
  <si>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</si>
  <si>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</si>
  <si>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</si>
  <si>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</si>
  <si>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</si>
  <si>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</si>
  <si>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</si>
  <si>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国家知识产权战略</t>
  </si>
  <si>
    <t xml:space="preserve">      专利试点和产业化推进</t>
  </si>
  <si>
    <t xml:space="preserve">      国际组织专项活动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</si>
  <si>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</si>
  <si>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</si>
  <si>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</si>
  <si>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</si>
  <si>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</si>
  <si>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</si>
  <si>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</si>
  <si>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港澳台事务</t>
  </si>
  <si>
    <t xml:space="preserve">      港澳事务</t>
  </si>
  <si>
    <t xml:space="preserve">      台湾事务</t>
  </si>
  <si>
    <t xml:space="preserve">      其他港澳台事务支出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</si>
  <si>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</si>
  <si>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</si>
  <si>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</si>
  <si>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</si>
  <si>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</si>
  <si>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</si>
  <si>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工会事务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</si>
  <si>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</si>
  <si>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</si>
  <si>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</si>
  <si>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</si>
  <si>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</si>
  <si>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公务员事务</t>
  </si>
  <si>
    <t xml:space="preserve">      其他组织事务支出</t>
  </si>
  <si>
    <t xml:space="preserve">    宣传事务</t>
  </si>
  <si>
    <t xml:space="preserve">      宣传管理</t>
  </si>
  <si>
    <t xml:space="preserve">      其他宣传事务支出</t>
  </si>
  <si>
    <t xml:space="preserve">    统战事务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</si>
  <si>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</si>
  <si>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</si>
  <si>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</si>
  <si>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</si>
  <si>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</si>
  <si>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</si>
  <si>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</si>
  <si>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网信事务</t>
  </si>
  <si>
    <t xml:space="preserve">      信息安全事务</t>
  </si>
  <si>
    <t xml:space="preserve">      其他网信事务支出</t>
  </si>
  <si>
    <t xml:space="preserve">    市场监督管理事务</t>
  </si>
  <si>
    <t xml:space="preserve">      市场主体管理</t>
  </si>
  <si>
    <t xml:space="preserve">      市场秩序执法</t>
  </si>
  <si>
    <t xml:space="preserve">      质量基础</t>
  </si>
  <si>
    <t xml:space="preserve">      药品事务</t>
  </si>
  <si>
    <t xml:space="preserve">      医疗器械事务</t>
  </si>
  <si>
    <t xml:space="preserve">      化妆品事务</t>
  </si>
  <si>
    <t xml:space="preserve">      质量安全监管</t>
  </si>
  <si>
    <t xml:space="preserve">      食品安全监管</t>
  </si>
  <si>
    <t xml:space="preserve">      其他市场监督管理事务</t>
  </si>
  <si>
    <t xml:space="preserve">    其他一般公共服务支出</t>
  </si>
  <si>
    <t xml:space="preserve">      国家赔偿费用支出</t>
  </si>
  <si>
    <t xml:space="preserve">      其他一般公共服务支出</t>
  </si>
  <si>
    <t>二、外交支出</t>
  </si>
  <si>
    <t xml:space="preserve">    对外合作与交流</t>
  </si>
  <si>
    <t xml:space="preserve">    其他外交支出</t>
  </si>
  <si>
    <t>三、国防支出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</si>
  <si>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</si>
  <si>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</si>
  <si>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</si>
  <si>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</si>
  <si>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</si>
  <si>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</si>
  <si>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预备役部队</t>
  </si>
  <si>
    <t xml:space="preserve">      民兵</t>
  </si>
  <si>
    <t xml:space="preserve">      边海防</t>
  </si>
  <si>
    <t xml:space="preserve">      其他国防动员支出</t>
  </si>
  <si>
    <t xml:space="preserve">    其他国防支出</t>
  </si>
  <si>
    <t>四、公共安全支出</t>
  </si>
  <si>
    <t xml:space="preserve">    武装警察部队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</si>
  <si>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</si>
  <si>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</si>
  <si>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</si>
  <si>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</si>
  <si>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</si>
  <si>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特勤业务</t>
  </si>
  <si>
    <t xml:space="preserve">      移民事务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</si>
  <si>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</si>
  <si>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</si>
  <si>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</si>
  <si>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</si>
  <si>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</si>
  <si>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</si>
  <si>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检查监督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</si>
  <si>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</si>
  <si>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</si>
  <si>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</si>
  <si>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</si>
  <si>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</si>
  <si>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</si>
  <si>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</si>
  <si>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</si>
  <si>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</si>
  <si>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律师公证管理</t>
  </si>
  <si>
    <t xml:space="preserve">      法律援助</t>
  </si>
  <si>
    <t xml:space="preserve">      国家统一法律职业资格考试</t>
  </si>
  <si>
    <t xml:space="preserve">      仲裁</t>
  </si>
  <si>
    <t xml:space="preserve">      社区矫正</t>
  </si>
  <si>
    <t xml:space="preserve">      司法鉴定</t>
  </si>
  <si>
    <t xml:space="preserve">      法制建设</t>
  </si>
  <si>
    <t xml:space="preserve">  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</si>
  <si>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</si>
  <si>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</si>
  <si>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</si>
  <si>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</si>
  <si>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</si>
  <si>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</si>
  <si>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</si>
  <si>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</si>
  <si>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</si>
  <si>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</si>
  <si>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</si>
  <si>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</si>
  <si>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</si>
  <si>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</si>
  <si>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</si>
  <si>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</si>
  <si>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</si>
  <si>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</t>
  </si>
  <si>
    <t xml:space="preserve">      其他公共安全支出</t>
  </si>
  <si>
    <t>五、教育支出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</si>
  <si>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</si>
  <si>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</si>
  <si>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</si>
  <si>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</si>
  <si>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</si>
  <si>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</si>
  <si>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</si>
  <si>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</si>
  <si>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化解农村义务教育债务支出</t>
  </si>
  <si>
    <t xml:space="preserve">      化解普通高中债务支出</t>
  </si>
  <si>
    <t xml:space="preserve">      其他普通教育支出</t>
  </si>
  <si>
    <t xml:space="preserve">    职业教育</t>
  </si>
  <si>
    <t xml:space="preserve">      初等职业教育</t>
  </si>
  <si>
    <t xml:space="preserve">      中等职业教育</t>
  </si>
  <si>
    <t xml:space="preserve">      技校教育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</si>
  <si>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</si>
  <si>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</si>
  <si>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</si>
  <si>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</si>
  <si>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</si>
  <si>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</si>
  <si>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</si>
  <si>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</si>
  <si>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</si>
  <si>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</si>
  <si>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</si>
  <si>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</si>
  <si>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</si>
  <si>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</si>
  <si>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</si>
  <si>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</si>
  <si>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</si>
  <si>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</si>
  <si>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</si>
  <si>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</si>
  <si>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</si>
  <si>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</si>
  <si>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</si>
  <si>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</si>
  <si>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</si>
  <si>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</si>
  <si>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</si>
  <si>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</si>
  <si>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</si>
  <si>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</si>
  <si>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</si>
  <si>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</si>
  <si>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</si>
  <si>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</si>
  <si>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>六、科学技术支出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</si>
  <si>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</si>
  <si>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</si>
  <si>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</si>
  <si>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</si>
  <si>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自然科学基金</t>
  </si>
  <si>
    <t xml:space="preserve">      重点实验室及相关设施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</si>
  <si>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</si>
  <si>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</si>
  <si>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</si>
  <si>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</si>
  <si>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</si>
  <si>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</si>
  <si>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</si>
  <si>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</si>
  <si>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</si>
  <si>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</si>
  <si>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科技成果转化与扩散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</si>
  <si>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</si>
  <si>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</si>
  <si>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</si>
  <si>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</si>
  <si>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</si>
  <si>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</si>
  <si>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</si>
  <si>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</si>
  <si>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</si>
  <si>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</si>
  <si>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</si>
  <si>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</si>
  <si>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</si>
  <si>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</si>
  <si>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</si>
  <si>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</si>
  <si>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</si>
  <si>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</si>
  <si>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</si>
  <si>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</si>
  <si>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</si>
  <si>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</si>
  <si>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  重点研发计划</t>
  </si>
  <si>
    <t xml:space="preserve">      其他科技重大项目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</si>
  <si>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</si>
  <si>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</si>
  <si>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</si>
  <si>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</si>
  <si>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</si>
  <si>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>七、文化旅游体育与传媒支出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</si>
  <si>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</si>
  <si>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</si>
  <si>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</si>
  <si>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</si>
  <si>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</si>
  <si>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</si>
  <si>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</si>
  <si>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</si>
  <si>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</si>
  <si>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</si>
  <si>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</si>
  <si>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文化和旅游管理事务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</si>
  <si>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</si>
  <si>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</si>
  <si>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</si>
  <si>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</si>
  <si>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</si>
  <si>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</si>
  <si>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</si>
  <si>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</si>
  <si>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</si>
  <si>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</si>
  <si>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</si>
  <si>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</si>
  <si>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</si>
  <si>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</si>
  <si>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新闻出版电影</t>
  </si>
  <si>
    <t xml:space="preserve">      一般行政管理实务</t>
  </si>
  <si>
    <t xml:space="preserve">      新闻通讯</t>
  </si>
  <si>
    <t xml:space="preserve">      出版发行</t>
  </si>
  <si>
    <t xml:space="preserve">      版权管理</t>
  </si>
  <si>
    <t xml:space="preserve">      电影</t>
  </si>
  <si>
    <t xml:space="preserve">      其他新闻出版电影支出</t>
  </si>
  <si>
    <t xml:space="preserve">    广播电视</t>
  </si>
  <si>
    <t xml:space="preserve">      广播</t>
  </si>
  <si>
    <t xml:space="preserve">      电视</t>
  </si>
  <si>
    <t xml:space="preserve">      监测监管</t>
  </si>
  <si>
    <t xml:space="preserve">      其他广播电视支出</t>
  </si>
  <si>
    <t xml:space="preserve">    其他文化旅游体育与传媒支出</t>
  </si>
  <si>
    <t xml:space="preserve">      宣传文化发展专项支出</t>
  </si>
  <si>
    <t xml:space="preserve">      文化产业发展专项支出</t>
  </si>
  <si>
    <t xml:space="preserve">      其他文化旅游体育与传媒支出</t>
  </si>
  <si>
    <t>八、社会保障和就业支出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</si>
  <si>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</si>
  <si>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</si>
  <si>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</si>
  <si>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</si>
  <si>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</si>
  <si>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</si>
  <si>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</si>
  <si>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</si>
  <si>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</si>
  <si>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其他人力资源和社会保障管理事务支出</t>
  </si>
  <si>
    <t xml:space="preserve">    民政管理事务</t>
  </si>
  <si>
    <t xml:space="preserve">      社会组织管理</t>
  </si>
  <si>
    <t xml:space="preserve">      行政区划和地名管理</t>
  </si>
  <si>
    <t xml:space="preserve">      基层政权建设和社区治理</t>
  </si>
  <si>
    <t xml:space="preserve">      其他民政管理事务支出</t>
  </si>
  <si>
    <t xml:space="preserve">    补充全国社会保障基金</t>
  </si>
  <si>
    <t xml:space="preserve">      用一般公共预算补充基金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</si>
  <si>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</si>
  <si>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</si>
  <si>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</si>
  <si>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离退休人员管理机构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</si>
  <si>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</si>
  <si>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</si>
  <si>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</si>
  <si>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其他行政事业单位养老支出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</si>
  <si>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</si>
  <si>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</si>
  <si>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</si>
  <si>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</si>
  <si>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</si>
  <si>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</si>
  <si>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</si>
  <si>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</si>
  <si>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</si>
  <si>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</si>
  <si>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</si>
  <si>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</si>
  <si>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求职创业补贴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</si>
  <si>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</si>
  <si>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</si>
  <si>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</si>
  <si>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</si>
  <si>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</si>
  <si>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</si>
  <si>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</si>
  <si>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</si>
  <si>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</si>
  <si>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</si>
  <si>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</si>
  <si>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</si>
  <si>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</si>
  <si>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</si>
  <si>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</si>
  <si>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</si>
  <si>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</si>
  <si>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</si>
  <si>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</si>
  <si>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康复辅具</t>
  </si>
  <si>
    <t xml:space="preserve">      殡葬</t>
  </si>
  <si>
    <t xml:space="preserve">      社会福利事业单位</t>
  </si>
  <si>
    <t xml:space="preserve">      养老服务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</si>
  <si>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</si>
  <si>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</si>
  <si>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</si>
  <si>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</si>
  <si>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</si>
  <si>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</si>
  <si>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</si>
  <si>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</si>
  <si>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</si>
  <si>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</si>
  <si>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</si>
  <si>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</si>
  <si>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</si>
  <si>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</si>
  <si>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</si>
  <si>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</si>
  <si>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</si>
  <si>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</si>
  <si>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</si>
  <si>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交强险增值税补助基金支出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</si>
  <si>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</si>
  <si>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</si>
  <si>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</si>
  <si>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</si>
  <si>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</si>
  <si>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</si>
  <si>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</si>
  <si>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</si>
  <si>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</si>
  <si>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</si>
  <si>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</si>
  <si>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财政对生育保险基金的补助</t>
  </si>
  <si>
    <t xml:space="preserve">      其他财政对社会保险基金的补助</t>
  </si>
  <si>
    <t xml:space="preserve">    退役军人管理事务</t>
  </si>
  <si>
    <t xml:space="preserve">      拥军优属</t>
  </si>
  <si>
    <t xml:space="preserve">      部队供应</t>
  </si>
  <si>
    <t xml:space="preserve">      其他退役军人事务管理支出</t>
  </si>
  <si>
    <t xml:space="preserve">    财政代缴社会保险费支出</t>
  </si>
  <si>
    <t xml:space="preserve">      财政代缴城乡居民基本养老保险费支出</t>
  </si>
  <si>
    <t xml:space="preserve">      财政代缴其他社会保险费支出</t>
  </si>
  <si>
    <t xml:space="preserve">    其他社会保障和就业支出</t>
  </si>
  <si>
    <t>九、卫生健康支出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</si>
  <si>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</si>
  <si>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</si>
  <si>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</si>
  <si>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</si>
  <si>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</si>
  <si>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</si>
  <si>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</si>
  <si>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</si>
  <si>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妇幼保健医院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</si>
  <si>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</si>
  <si>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</si>
  <si>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</si>
  <si>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</si>
  <si>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</si>
  <si>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康复医院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</si>
  <si>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</si>
  <si>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</si>
  <si>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</si>
  <si>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</si>
  <si>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</si>
  <si>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</si>
  <si>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</si>
  <si>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</si>
  <si>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</si>
  <si>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</si>
  <si>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</si>
  <si>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</si>
  <si>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</si>
  <si>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</si>
  <si>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重大公共卫生服务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</si>
  <si>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</si>
  <si>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</si>
  <si>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</si>
  <si>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</si>
  <si>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</si>
  <si>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</si>
  <si>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</si>
  <si>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</si>
  <si>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</si>
  <si>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</si>
  <si>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</si>
  <si>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</si>
  <si>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</si>
  <si>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</si>
  <si>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</si>
  <si>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</si>
  <si>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</si>
  <si>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</si>
  <si>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</si>
  <si>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</si>
  <si>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</si>
  <si>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</si>
  <si>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</si>
  <si>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</si>
  <si>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</si>
  <si>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医疗保障管理事务</t>
  </si>
  <si>
    <t xml:space="preserve">      医疗保障政策管理</t>
  </si>
  <si>
    <t xml:space="preserve">      医疗保障经办事务</t>
  </si>
  <si>
    <t xml:space="preserve">      其他医疗保障管理事务支出</t>
  </si>
  <si>
    <t xml:space="preserve">    老龄卫生健康服务</t>
  </si>
  <si>
    <t xml:space="preserve">      老龄卫生健康服务</t>
  </si>
  <si>
    <t xml:space="preserve">    其他卫生健康支出</t>
  </si>
  <si>
    <t xml:space="preserve">      其他卫生健康支出</t>
  </si>
  <si>
    <t>十、节能环保支出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</si>
  <si>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</si>
  <si>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</si>
  <si>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</si>
  <si>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</si>
  <si>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</si>
  <si>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应对气候变化管理事务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</si>
  <si>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</si>
  <si>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</si>
  <si>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</si>
  <si>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</si>
  <si>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</si>
  <si>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</si>
  <si>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</si>
  <si>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</si>
  <si>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</si>
  <si>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</si>
  <si>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</si>
  <si>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</si>
  <si>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</si>
  <si>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</si>
  <si>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</si>
  <si>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</si>
  <si>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生物及物种资源保护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</si>
  <si>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</si>
  <si>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</si>
  <si>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</si>
  <si>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</si>
  <si>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</si>
  <si>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</si>
  <si>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停伐补助</t>
  </si>
  <si>
    <t xml:space="preserve">      其他天然林保护支出</t>
  </si>
  <si>
    <t xml:space="preserve">    退耕还林还草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</si>
  <si>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</si>
  <si>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</si>
  <si>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</si>
  <si>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</si>
  <si>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其他退耕还林还草支出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</si>
  <si>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</si>
  <si>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</si>
  <si>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</si>
  <si>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</si>
  <si>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</si>
  <si>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</si>
  <si>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</si>
  <si>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能源节约利用</t>
  </si>
  <si>
    <t xml:space="preserve">    污染减排</t>
  </si>
  <si>
    <t xml:space="preserve">      生态环境监测与信息</t>
  </si>
  <si>
    <t xml:space="preserve">      生态环境执法监察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</si>
  <si>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</si>
  <si>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</si>
  <si>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</si>
  <si>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</si>
  <si>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循环经济</t>
  </si>
  <si>
    <t xml:space="preserve">    能源管理事务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</si>
  <si>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</si>
  <si>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</si>
  <si>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</si>
  <si>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</si>
  <si>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</si>
  <si>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</si>
  <si>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</si>
  <si>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农村电网建设</t>
  </si>
  <si>
    <t xml:space="preserve">      其他能源管理事务支出</t>
  </si>
  <si>
    <t xml:space="preserve">    其他节能环保支出</t>
  </si>
  <si>
    <t>十一、城乡社区支出</t>
  </si>
  <si>
    <t xml:space="preserve">    城乡社区管理事务</t>
  </si>
  <si>
    <t xml:space="preserve">      城管执法</t>
  </si>
  <si>
    <t xml:space="preserve">      工程建设国家标准规范编制与监管</t>
  </si>
  <si>
    <t xml:space="preserve">      工程建设管理</t>
  </si>
  <si>
    <t xml:space="preserve">      市政公用行业市场监管</t>
  </si>
  <si>
    <t xml:space="preserve">      住宅建设与房地产市场监管</t>
  </si>
  <si>
    <t xml:space="preserve">      执业资格注册、资质审查</t>
  </si>
  <si>
    <t xml:space="preserve">      其他城乡社区管理事务支出</t>
  </si>
  <si>
    <t xml:space="preserve">    城乡社区规划与管理</t>
  </si>
  <si>
    <t xml:space="preserve">    城乡社区公共设施</t>
  </si>
  <si>
    <t xml:space="preserve">      小城镇基础设施建设</t>
  </si>
  <si>
    <t xml:space="preserve">      其他城乡社区公共设施支出</t>
  </si>
  <si>
    <t xml:space="preserve">    城乡社区环境卫生</t>
  </si>
  <si>
    <t xml:space="preserve">    建设市场管理与监督</t>
  </si>
  <si>
    <t xml:space="preserve">    其他城乡社区支出</t>
  </si>
  <si>
    <t>十二、农林水支出</t>
  </si>
  <si>
    <t xml:space="preserve">    农业农村</t>
  </si>
  <si>
    <t xml:space="preserve">      农垦运行</t>
  </si>
  <si>
    <t xml:space="preserve">      科技转化与推广服务</t>
  </si>
  <si>
    <t xml:space="preserve">      病虫害控制</t>
  </si>
  <si>
    <t xml:space="preserve">      农产品质量安全</t>
  </si>
  <si>
    <t xml:space="preserve">      执法监管</t>
  </si>
  <si>
    <t xml:space="preserve">      统计监测与信息服务</t>
  </si>
  <si>
    <t xml:space="preserve">      行业业务管理</t>
  </si>
  <si>
    <t xml:space="preserve">      对外交流与合作</t>
  </si>
  <si>
    <t xml:space="preserve">      防灾救灾</t>
  </si>
  <si>
    <t xml:space="preserve">      稳定农民收入补贴</t>
  </si>
  <si>
    <t xml:space="preserve">      农业结构调整补贴</t>
  </si>
  <si>
    <t xml:space="preserve">      农业生产发展</t>
  </si>
  <si>
    <t xml:space="preserve">      农村合作经济</t>
  </si>
  <si>
    <t xml:space="preserve">      农产品加工与促销</t>
  </si>
  <si>
    <t xml:space="preserve">      农村社会事业</t>
  </si>
  <si>
    <t xml:space="preserve">      农业资源保护修复与利用</t>
  </si>
  <si>
    <t xml:space="preserve">      农村道路建设</t>
  </si>
  <si>
    <t xml:space="preserve">      成品油价格改革对渔业的补贴</t>
  </si>
  <si>
    <t xml:space="preserve">      对高校毕业生到基层任职补助</t>
  </si>
  <si>
    <t xml:space="preserve">      农田建设</t>
  </si>
  <si>
    <t xml:space="preserve">      其他农业农村支出</t>
  </si>
  <si>
    <t xml:space="preserve">    林业和草原</t>
  </si>
  <si>
    <t xml:space="preserve">      事业机构</t>
  </si>
  <si>
    <t xml:space="preserve">      森林资源培育</t>
  </si>
  <si>
    <t xml:space="preserve">      技术推广与转化</t>
  </si>
  <si>
    <t xml:space="preserve">      森林资源管理</t>
  </si>
  <si>
    <t xml:space="preserve">      森林生态效益补偿</t>
  </si>
  <si>
    <t xml:space="preserve">      自然保护区等管理</t>
  </si>
  <si>
    <t xml:space="preserve">      动植物保护</t>
  </si>
  <si>
    <t xml:space="preserve">      湿地保护</t>
  </si>
  <si>
    <t xml:space="preserve">      执法与监督</t>
  </si>
  <si>
    <t xml:space="preserve">      防沙治沙</t>
  </si>
  <si>
    <t xml:space="preserve">      对外合作与交流</t>
  </si>
  <si>
    <t xml:space="preserve">      产业化管理</t>
  </si>
  <si>
    <t xml:space="preserve">      信息管理</t>
  </si>
  <si>
    <t xml:space="preserve">      林区公共支出</t>
  </si>
  <si>
    <t xml:space="preserve">      贷款贴息</t>
  </si>
  <si>
    <t xml:space="preserve">      成品油价格改革对林业的补贴</t>
  </si>
  <si>
    <t xml:space="preserve">      林业草原防灾减灾</t>
  </si>
  <si>
    <t xml:space="preserve">      国家公园</t>
  </si>
  <si>
    <t xml:space="preserve">      草原管理</t>
  </si>
  <si>
    <t xml:space="preserve">      其他林业和草原支出</t>
  </si>
  <si>
    <t xml:space="preserve">    水利</t>
  </si>
  <si>
    <t xml:space="preserve">      水利行业业务管理</t>
  </si>
  <si>
    <t xml:space="preserve">      水利工程建设</t>
  </si>
  <si>
    <t xml:space="preserve">      水利工程运行与维护</t>
  </si>
  <si>
    <t xml:space="preserve">      长江黄河等流域管理</t>
  </si>
  <si>
    <t xml:space="preserve">      水利前期工作</t>
  </si>
  <si>
    <t xml:space="preserve">      水利执法监督</t>
  </si>
  <si>
    <t xml:space="preserve">      水土保持</t>
  </si>
  <si>
    <t xml:space="preserve">      水资源节约管理与保护</t>
  </si>
  <si>
    <t xml:space="preserve">      水质监测</t>
  </si>
  <si>
    <t xml:space="preserve">      水文测报</t>
  </si>
  <si>
    <t xml:space="preserve">      防汛</t>
  </si>
  <si>
    <t xml:space="preserve">      抗旱</t>
  </si>
  <si>
    <t xml:space="preserve">      农村水利</t>
  </si>
  <si>
    <t xml:space="preserve">      水利技术推广</t>
  </si>
  <si>
    <t xml:space="preserve">      国际河流治理与管理</t>
  </si>
  <si>
    <t xml:space="preserve">      江河湖库水系综合整治</t>
  </si>
  <si>
    <t xml:space="preserve">      大中型水库移民后期扶持专项支出</t>
  </si>
  <si>
    <t xml:space="preserve">      水利安全监督</t>
  </si>
  <si>
    <t xml:space="preserve">      水利建设征地及移民支出</t>
  </si>
  <si>
    <t xml:space="preserve">      农村人畜饮水</t>
  </si>
  <si>
    <t xml:space="preserve">      南水北调工程建设</t>
  </si>
  <si>
    <t xml:space="preserve">      南水北调工程管理</t>
  </si>
  <si>
    <t xml:space="preserve">      其他水利支出</t>
  </si>
  <si>
    <t xml:space="preserve">    扶贫</t>
  </si>
  <si>
    <t xml:space="preserve">      农村基础设施建设</t>
  </si>
  <si>
    <t xml:space="preserve">      生产发展</t>
  </si>
  <si>
    <t xml:space="preserve">      社会发展</t>
  </si>
  <si>
    <t xml:space="preserve">      扶贫贷款奖补和贴息</t>
  </si>
  <si>
    <t xml:space="preserve">       “三西”农业建设专项补助</t>
  </si>
  <si>
    <t xml:space="preserve">      扶贫事业机构</t>
  </si>
  <si>
    <t xml:space="preserve">      其他扶贫支出</t>
  </si>
  <si>
    <t xml:space="preserve">    农村综合改革</t>
  </si>
  <si>
    <t xml:space="preserve">      对村级一事一议的补助</t>
  </si>
  <si>
    <t xml:space="preserve">      国有农场办社会职能改革补助</t>
  </si>
  <si>
    <t xml:space="preserve">      对村民委员会和村党支部的补助</t>
  </si>
  <si>
    <t xml:space="preserve">      对村集体经济组织的补助</t>
  </si>
  <si>
    <t xml:space="preserve">      农村综合改革示范试点补助</t>
  </si>
  <si>
    <t xml:space="preserve">      其他农村综合改革支出</t>
  </si>
  <si>
    <t xml:space="preserve">    普惠金融发展支出</t>
  </si>
  <si>
    <t xml:space="preserve">      支持农村金融机构</t>
  </si>
  <si>
    <t xml:space="preserve">      涉农贷款增量奖励</t>
  </si>
  <si>
    <t xml:space="preserve">      农业保险保费补贴</t>
  </si>
  <si>
    <t xml:space="preserve">      创业担保贷款贴息</t>
  </si>
  <si>
    <t xml:space="preserve">      补充创业担保贷款基金</t>
  </si>
  <si>
    <t xml:space="preserve">      其他普惠金融发展支出</t>
  </si>
  <si>
    <t xml:space="preserve">    目标价格补贴</t>
  </si>
  <si>
    <t xml:space="preserve">      棉花目标价格补贴</t>
  </si>
  <si>
    <t xml:space="preserve">      其他目标价格补贴</t>
  </si>
  <si>
    <t xml:space="preserve">    其他农林水支出</t>
  </si>
  <si>
    <t xml:space="preserve">      化解其他公益性乡村债务支出</t>
  </si>
  <si>
    <t xml:space="preserve">      其他农林水支出</t>
  </si>
  <si>
    <t>十三、交通运输支出</t>
  </si>
  <si>
    <t xml:space="preserve">    公路水路运输</t>
  </si>
  <si>
    <t xml:space="preserve">      公路建设</t>
  </si>
  <si>
    <t xml:space="preserve">      公路养护</t>
  </si>
  <si>
    <t xml:space="preserve">      交通运输信息化建设</t>
  </si>
  <si>
    <t xml:space="preserve">      公路和运输安全</t>
  </si>
  <si>
    <t xml:space="preserve">      公路还贷专项</t>
  </si>
  <si>
    <t xml:space="preserve">      公路运输管理</t>
  </si>
  <si>
    <t xml:space="preserve">      公路和运输技术标准化建设</t>
  </si>
  <si>
    <t xml:space="preserve">      港口设施</t>
  </si>
  <si>
    <t xml:space="preserve">      航道维护</t>
  </si>
  <si>
    <t xml:space="preserve">      船舶检验</t>
  </si>
  <si>
    <t xml:space="preserve">      救助打捞</t>
  </si>
  <si>
    <t xml:space="preserve">      内河运输</t>
  </si>
  <si>
    <t xml:space="preserve">      远洋运输</t>
  </si>
  <si>
    <t xml:space="preserve">      海事管理</t>
  </si>
  <si>
    <t xml:space="preserve">      航标事业发展支出</t>
  </si>
  <si>
    <t xml:space="preserve">      水路运输管理支出</t>
  </si>
  <si>
    <t xml:space="preserve">      口岸建设</t>
  </si>
  <si>
    <t xml:space="preserve">      取消政府还贷二级公路收费专项支出</t>
  </si>
  <si>
    <t xml:space="preserve">      其他公路水路运输支出</t>
  </si>
  <si>
    <t xml:space="preserve">    铁路运输</t>
  </si>
  <si>
    <t xml:space="preserve">      铁路路网建设</t>
  </si>
  <si>
    <t xml:space="preserve">      铁路还贷专项</t>
  </si>
  <si>
    <t xml:space="preserve">      铁路安全</t>
  </si>
  <si>
    <t xml:space="preserve">      铁路专项运输</t>
  </si>
  <si>
    <t xml:space="preserve">      行业监管</t>
  </si>
  <si>
    <t xml:space="preserve">      其他铁路运输支出</t>
  </si>
  <si>
    <t xml:space="preserve">    民用航空运输</t>
  </si>
  <si>
    <t xml:space="preserve">      机场建设</t>
  </si>
  <si>
    <t xml:space="preserve">      空管系统建设</t>
  </si>
  <si>
    <t xml:space="preserve">      民航还贷专项支出</t>
  </si>
  <si>
    <t xml:space="preserve">      民用航空安全</t>
  </si>
  <si>
    <t xml:space="preserve">      民航专项运输</t>
  </si>
  <si>
    <t xml:space="preserve">      其他民用航空运输支出</t>
  </si>
  <si>
    <t xml:space="preserve">    成品油价格改革对交通运输的补贴</t>
  </si>
  <si>
    <t xml:space="preserve">      对城市公交的补贴</t>
  </si>
  <si>
    <t xml:space="preserve">      对农村道路客运的补贴</t>
  </si>
  <si>
    <t xml:space="preserve">      对出租车的补贴</t>
  </si>
  <si>
    <t xml:space="preserve">      成品油价格改革补贴其他支出</t>
  </si>
  <si>
    <t xml:space="preserve">    邮政业支出</t>
  </si>
  <si>
    <t xml:space="preserve">      邮政普遍服务与特殊服务</t>
  </si>
  <si>
    <t xml:space="preserve">      其他邮政业支出</t>
  </si>
  <si>
    <t xml:space="preserve">    车辆购置税支出</t>
  </si>
  <si>
    <t xml:space="preserve">      车辆购置税用于公路等基础设施建设支出</t>
  </si>
  <si>
    <t xml:space="preserve">      车辆购置税用于农村公路建设支出</t>
  </si>
  <si>
    <t xml:space="preserve">      车辆购置税用于老旧汽车报废更新补贴</t>
  </si>
  <si>
    <t xml:space="preserve">      车辆购置税其他支出</t>
  </si>
  <si>
    <t xml:space="preserve">    其他交通运输支出</t>
  </si>
  <si>
    <t xml:space="preserve">      公共交通运营补助</t>
  </si>
  <si>
    <t xml:space="preserve">      其他交通运输支出</t>
  </si>
  <si>
    <t>十四、资源勘探工业信息等支出</t>
  </si>
  <si>
    <t xml:space="preserve">    资源勘探开发</t>
  </si>
  <si>
    <t xml:space="preserve">      煤炭勘探开采和洗选</t>
  </si>
  <si>
    <t xml:space="preserve">      石油和天然气勘探开采</t>
  </si>
  <si>
    <t xml:space="preserve">      黑色金属矿勘探和采选</t>
  </si>
  <si>
    <t xml:space="preserve">      有色金属矿勘探和采选</t>
  </si>
  <si>
    <t xml:space="preserve">      非金属矿勘探和采选</t>
  </si>
  <si>
    <t xml:space="preserve">      其他资源勘探业支出</t>
  </si>
  <si>
    <t xml:space="preserve">    制造业</t>
  </si>
  <si>
    <t xml:space="preserve">      纺织业</t>
  </si>
  <si>
    <t xml:space="preserve">      医药制造业</t>
  </si>
  <si>
    <t xml:space="preserve">      非金属矿物制品业</t>
  </si>
  <si>
    <t xml:space="preserve">      通信设备、计算机及其他电子设备制造业</t>
  </si>
  <si>
    <t xml:space="preserve">      交通运输设备制造业</t>
  </si>
  <si>
    <t xml:space="preserve">      电气机械及器材制造业</t>
  </si>
  <si>
    <t xml:space="preserve">      工艺品及其他制造业</t>
  </si>
  <si>
    <t xml:space="preserve">      石油加工、炼焦及核燃料加工业</t>
  </si>
  <si>
    <t xml:space="preserve">      化学原料及化学制品制造业</t>
  </si>
  <si>
    <t xml:space="preserve">      黑色金属冶炼及压延加工业</t>
  </si>
  <si>
    <t xml:space="preserve">      有色金属冶炼及压延加工业</t>
  </si>
  <si>
    <t xml:space="preserve">      其他制造业支出</t>
  </si>
  <si>
    <t xml:space="preserve">    建筑业</t>
  </si>
  <si>
    <t xml:space="preserve">      其他建筑业支出</t>
  </si>
  <si>
    <t xml:space="preserve">    工业和信息产业监管</t>
  </si>
  <si>
    <t xml:space="preserve">      战备应急</t>
  </si>
  <si>
    <t xml:space="preserve">      信息安全建设</t>
  </si>
  <si>
    <t xml:space="preserve">      专用通信</t>
  </si>
  <si>
    <t xml:space="preserve">      无线电监管</t>
  </si>
  <si>
    <t xml:space="preserve">      工业和信息产业战略研究与标准制定</t>
  </si>
  <si>
    <t xml:space="preserve">      工业和信息产业支持</t>
  </si>
  <si>
    <t xml:space="preserve">      电子专项工程</t>
  </si>
  <si>
    <t xml:space="preserve">      技术基础研究</t>
  </si>
  <si>
    <t xml:space="preserve">      其他工业和信息产业监管支出</t>
  </si>
  <si>
    <t xml:space="preserve">    国有资产监管</t>
  </si>
  <si>
    <t xml:space="preserve">      国有企业监事会专项</t>
  </si>
  <si>
    <t xml:space="preserve">      中央企业专项管理</t>
  </si>
  <si>
    <t xml:space="preserve">      其他国有资产监管支出</t>
  </si>
  <si>
    <t xml:space="preserve">    支持中小企业发展和管理支出</t>
  </si>
  <si>
    <t xml:space="preserve">      科技型中小企业技术创新基金</t>
  </si>
  <si>
    <t xml:space="preserve">      中小企业发展专项</t>
  </si>
  <si>
    <t xml:space="preserve">      其他支持中小企业发展和管理支出</t>
  </si>
  <si>
    <t xml:space="preserve">    其他资源勘探工业信息等支出</t>
  </si>
  <si>
    <t xml:space="preserve">      黄金事务</t>
  </si>
  <si>
    <t xml:space="preserve">      技术改造支出</t>
  </si>
  <si>
    <t xml:space="preserve">      中药材扶持资金支出</t>
  </si>
  <si>
    <t xml:space="preserve">      重点产业振兴和技术改造项目贷款贴息</t>
  </si>
  <si>
    <t xml:space="preserve">      其他资源勘探工业信息等支出</t>
  </si>
  <si>
    <t>十五、商业服务业等支出</t>
  </si>
  <si>
    <t xml:space="preserve">    商业流通事务</t>
  </si>
  <si>
    <t xml:space="preserve">      食品流通安全补贴</t>
  </si>
  <si>
    <t xml:space="preserve">      市场监测及信息管理</t>
  </si>
  <si>
    <t xml:space="preserve">      民贸企业补贴</t>
  </si>
  <si>
    <t xml:space="preserve">      民贸民品贷款贴息</t>
  </si>
  <si>
    <t xml:space="preserve">      其他商业流通事务支出</t>
  </si>
  <si>
    <t xml:space="preserve">    涉外发展服务支出</t>
  </si>
  <si>
    <t xml:space="preserve">      外商投资环境建设补助资金</t>
  </si>
  <si>
    <t xml:space="preserve">      其他涉外发展服务支出</t>
  </si>
  <si>
    <t xml:space="preserve">    其他商业服务业等支出</t>
  </si>
  <si>
    <t xml:space="preserve">      服务业基础设施建设</t>
  </si>
  <si>
    <t xml:space="preserve">      其他商业服务业等支出</t>
  </si>
  <si>
    <t>十六、金融支出</t>
  </si>
  <si>
    <t xml:space="preserve">    金融部门行政支出</t>
  </si>
  <si>
    <t xml:space="preserve">      安全防卫</t>
  </si>
  <si>
    <t xml:space="preserve">      金融部门其他行政支出</t>
  </si>
  <si>
    <t xml:space="preserve">    金融发展支出</t>
  </si>
  <si>
    <t xml:space="preserve">      政策性银行亏损补贴</t>
  </si>
  <si>
    <t xml:space="preserve">      利息费用补贴支出</t>
  </si>
  <si>
    <t xml:space="preserve">      补充资本金</t>
  </si>
  <si>
    <t xml:space="preserve">      风险基金补助</t>
  </si>
  <si>
    <t xml:space="preserve">      其他金融发展支出</t>
  </si>
  <si>
    <t xml:space="preserve">    其他金融支出</t>
  </si>
  <si>
    <t>十七、援助其他地区支出</t>
  </si>
  <si>
    <t xml:space="preserve">    一般公共服务</t>
  </si>
  <si>
    <t xml:space="preserve">    教育</t>
  </si>
  <si>
    <t xml:space="preserve">    文化体育与传媒</t>
  </si>
  <si>
    <t xml:space="preserve">    医疗卫生</t>
  </si>
  <si>
    <t xml:space="preserve">    节能环保</t>
  </si>
  <si>
    <t xml:space="preserve">    农业</t>
  </si>
  <si>
    <t xml:space="preserve">    交通运输</t>
  </si>
  <si>
    <t xml:space="preserve">    住房保障</t>
  </si>
  <si>
    <t xml:space="preserve">    其他支出</t>
  </si>
  <si>
    <t>十八、自然资源海洋气象等支出</t>
  </si>
  <si>
    <t xml:space="preserve">    自然资源事务</t>
  </si>
  <si>
    <t xml:space="preserve">      自然资源规划及管理</t>
  </si>
  <si>
    <t xml:space="preserve">      自然资源利用与保护</t>
  </si>
  <si>
    <t xml:space="preserve">      自然资源社会公益服务</t>
  </si>
  <si>
    <t xml:space="preserve">      自然资源行业业务管理</t>
  </si>
  <si>
    <t xml:space="preserve">      自然资源调查与确权登记</t>
  </si>
  <si>
    <t xml:space="preserve">      土地资源储备支出</t>
  </si>
  <si>
    <t xml:space="preserve">      地质矿产资源与环境调查</t>
  </si>
  <si>
    <t xml:space="preserve">      地质勘查与矿产资源管理</t>
  </si>
  <si>
    <t xml:space="preserve">      地质转产项目财政贴息</t>
  </si>
  <si>
    <t xml:space="preserve">      国外风险勘查</t>
  </si>
  <si>
    <t xml:space="preserve">      地质勘查基金（周转金）支出</t>
  </si>
  <si>
    <t xml:space="preserve">      海域与海岛管理</t>
  </si>
  <si>
    <t xml:space="preserve">      自然资源国际合作与海洋权益维护</t>
  </si>
  <si>
    <t xml:space="preserve">      自然资源卫星</t>
  </si>
  <si>
    <t xml:space="preserve">      极地考察</t>
  </si>
  <si>
    <t xml:space="preserve">      深海调查与资源开发</t>
  </si>
  <si>
    <t xml:space="preserve">      海港航标维护</t>
  </si>
  <si>
    <t xml:space="preserve">      海水淡化</t>
  </si>
  <si>
    <t xml:space="preserve">      无居民海岛使用金支出</t>
  </si>
  <si>
    <t xml:space="preserve">      海洋战略规划与预警监测</t>
  </si>
  <si>
    <t xml:space="preserve">      基础测绘与地理信息监管</t>
  </si>
  <si>
    <t xml:space="preserve">      其他自然资源事务支出</t>
  </si>
  <si>
    <t xml:space="preserve">    气象事务</t>
  </si>
  <si>
    <t xml:space="preserve">      气象事业机构</t>
  </si>
  <si>
    <t xml:space="preserve">      气象探测</t>
  </si>
  <si>
    <t xml:space="preserve">      气象信息传输及管理</t>
  </si>
  <si>
    <t xml:space="preserve">      气象预报预测</t>
  </si>
  <si>
    <t xml:space="preserve">      气象服务</t>
  </si>
  <si>
    <t xml:space="preserve">      气象装备保障维护</t>
  </si>
  <si>
    <t xml:space="preserve">      气象基础设施建设与维修</t>
  </si>
  <si>
    <t xml:space="preserve">      气象卫星</t>
  </si>
  <si>
    <t xml:space="preserve">      气象法规与标准</t>
  </si>
  <si>
    <t xml:space="preserve">      气象资金审计稽查</t>
  </si>
  <si>
    <t xml:space="preserve">      其他气象事务支出</t>
  </si>
  <si>
    <t xml:space="preserve">    其他自然资源海洋气象等支出</t>
  </si>
  <si>
    <t>十九、住房保障支出</t>
  </si>
  <si>
    <t xml:space="preserve">    保障性安居工程支出</t>
  </si>
  <si>
    <t xml:space="preserve">      廉租住房</t>
  </si>
  <si>
    <t xml:space="preserve">      沉陷区治理</t>
  </si>
  <si>
    <t xml:space="preserve">      棚户区改造</t>
  </si>
  <si>
    <t xml:space="preserve">      少数民族地区游牧民定居工程</t>
  </si>
  <si>
    <t xml:space="preserve">      农村危房改造</t>
  </si>
  <si>
    <t xml:space="preserve">      公共租赁住房</t>
  </si>
  <si>
    <t xml:space="preserve">      保障性住房租金补贴</t>
  </si>
  <si>
    <t xml:space="preserve">      老旧小区改造</t>
  </si>
  <si>
    <t xml:space="preserve">      住房租赁市场发展</t>
  </si>
  <si>
    <t xml:space="preserve">      其他保障性安居工程支出</t>
  </si>
  <si>
    <t xml:space="preserve">    住房改革支出</t>
  </si>
  <si>
    <t xml:space="preserve">      住房公积金</t>
  </si>
  <si>
    <t xml:space="preserve">      提租补贴</t>
  </si>
  <si>
    <t xml:space="preserve">      购房补贴</t>
  </si>
  <si>
    <t xml:space="preserve">    城乡社区住宅</t>
  </si>
  <si>
    <t xml:space="preserve">      公有住房建设和维修改造支出</t>
  </si>
  <si>
    <t xml:space="preserve">      住房公积金管理</t>
  </si>
  <si>
    <t xml:space="preserve">      其他城乡社区住宅支出</t>
  </si>
  <si>
    <t>二十、粮油物资储备支出</t>
  </si>
  <si>
    <t xml:space="preserve">    粮油事务</t>
  </si>
  <si>
    <t xml:space="preserve">      粮食财务与审计支出</t>
  </si>
  <si>
    <t xml:space="preserve">      粮食信息统计</t>
  </si>
  <si>
    <t xml:space="preserve">      粮食专项业务活动</t>
  </si>
  <si>
    <t xml:space="preserve">      国家粮油差价补贴</t>
  </si>
  <si>
    <t xml:space="preserve">      粮食财务挂账利息补贴</t>
  </si>
  <si>
    <t xml:space="preserve">      粮食财务挂账消化款</t>
  </si>
  <si>
    <t xml:space="preserve">      处理陈化粮补贴</t>
  </si>
  <si>
    <t xml:space="preserve">      粮食风险基金</t>
  </si>
  <si>
    <t xml:space="preserve">      粮油市场调控专项资金</t>
  </si>
  <si>
    <t xml:space="preserve">      其他粮油事务支出</t>
  </si>
  <si>
    <t xml:space="preserve">    物资事务</t>
  </si>
  <si>
    <t xml:space="preserve">      铁路专用线</t>
  </si>
  <si>
    <t xml:space="preserve">      护库武警和民兵支出</t>
  </si>
  <si>
    <t xml:space="preserve">      物资保管与保养</t>
  </si>
  <si>
    <t xml:space="preserve">      专项贷款利息</t>
  </si>
  <si>
    <t xml:space="preserve">      物资转移</t>
  </si>
  <si>
    <t xml:space="preserve">      物资轮换</t>
  </si>
  <si>
    <t xml:space="preserve">      仓库建设</t>
  </si>
  <si>
    <t xml:space="preserve">      仓库安防</t>
  </si>
  <si>
    <t xml:space="preserve">      其他物资事务支出</t>
  </si>
  <si>
    <t xml:space="preserve">    能源储备</t>
  </si>
  <si>
    <t xml:space="preserve">      石油储备</t>
  </si>
  <si>
    <t xml:space="preserve">      天然铀能源储备</t>
  </si>
  <si>
    <t xml:space="preserve">      煤炭储备</t>
  </si>
  <si>
    <t xml:space="preserve">      其他能源储备支出</t>
  </si>
  <si>
    <t xml:space="preserve">    粮油储备</t>
  </si>
  <si>
    <t xml:space="preserve">      储备粮油补贴</t>
  </si>
  <si>
    <t xml:space="preserve">      储备粮油差价补贴</t>
  </si>
  <si>
    <t xml:space="preserve">      储备粮（油）库建设</t>
  </si>
  <si>
    <t xml:space="preserve">      最低收购价政策支出</t>
  </si>
  <si>
    <t xml:space="preserve">      其他粮油储备支出</t>
  </si>
  <si>
    <t xml:space="preserve">    重要商品储备</t>
  </si>
  <si>
    <t xml:space="preserve">      棉花储备</t>
  </si>
  <si>
    <t xml:space="preserve">      食糖储备</t>
  </si>
  <si>
    <t xml:space="preserve">      肉类储备</t>
  </si>
  <si>
    <t xml:space="preserve">      化肥储备</t>
  </si>
  <si>
    <t xml:space="preserve">      农药储备</t>
  </si>
  <si>
    <t xml:space="preserve">      边销茶储备</t>
  </si>
  <si>
    <t xml:space="preserve">      羊毛储备</t>
  </si>
  <si>
    <t xml:space="preserve">      医药储备</t>
  </si>
  <si>
    <t xml:space="preserve">      食盐储备</t>
  </si>
  <si>
    <t xml:space="preserve">      战略物资储备</t>
  </si>
  <si>
    <t xml:space="preserve">      其他重要商品储备支出</t>
  </si>
  <si>
    <t>二十一、灾害防治及应急管理支出</t>
  </si>
  <si>
    <t xml:space="preserve">    应急管理事务</t>
  </si>
  <si>
    <t xml:space="preserve">      灾害风险防治</t>
  </si>
  <si>
    <t xml:space="preserve">      国务院安委会专项</t>
  </si>
  <si>
    <t xml:space="preserve">      安全监管</t>
  </si>
  <si>
    <t xml:space="preserve">      安全生产基础</t>
  </si>
  <si>
    <t xml:space="preserve">      应急救援</t>
  </si>
  <si>
    <t xml:space="preserve">      应急管理</t>
  </si>
  <si>
    <t xml:space="preserve">      其他应急管理支出</t>
  </si>
  <si>
    <t xml:space="preserve">    消防事务</t>
  </si>
  <si>
    <t xml:space="preserve">      消防应急救援</t>
  </si>
  <si>
    <t xml:space="preserve">      其他消防事务支出</t>
  </si>
  <si>
    <t xml:space="preserve">    森林消防事务</t>
  </si>
  <si>
    <t xml:space="preserve">      森林消防应急救援</t>
  </si>
  <si>
    <t xml:space="preserve">      其他森林消防事务支出</t>
  </si>
  <si>
    <t xml:space="preserve">    煤矿安全</t>
  </si>
  <si>
    <t xml:space="preserve">      煤矿安全监察事务</t>
  </si>
  <si>
    <t xml:space="preserve">      煤矿应急救援事务</t>
  </si>
  <si>
    <t xml:space="preserve">      其他煤矿安全支出</t>
  </si>
  <si>
    <t xml:space="preserve">    地震事务</t>
  </si>
  <si>
    <t xml:space="preserve">      地震监测</t>
  </si>
  <si>
    <t xml:space="preserve">      地震预测预报</t>
  </si>
  <si>
    <t xml:space="preserve">      地震灾害预防</t>
  </si>
  <si>
    <t xml:space="preserve">      地震应急救援</t>
  </si>
  <si>
    <t xml:space="preserve">      地震环境探察</t>
  </si>
  <si>
    <t xml:space="preserve">      防震减灾信息管理</t>
  </si>
  <si>
    <t xml:space="preserve">      防震减灾基础管理</t>
  </si>
  <si>
    <t xml:space="preserve">      地震事业机构</t>
  </si>
  <si>
    <t xml:space="preserve">      其他地震事务支出</t>
  </si>
  <si>
    <t xml:space="preserve">    自然灾害防治</t>
  </si>
  <si>
    <t xml:space="preserve">      地质灾害防治</t>
  </si>
  <si>
    <t xml:space="preserve">      森林草原防灾减灾</t>
  </si>
  <si>
    <t xml:space="preserve">      其他自然灾害防治支出</t>
  </si>
  <si>
    <t xml:space="preserve">    自然灾害救灾及恢复重建支出</t>
  </si>
  <si>
    <t xml:space="preserve">      中央自然灾害生活补助</t>
  </si>
  <si>
    <t xml:space="preserve">      地方自然灾害生活补助</t>
  </si>
  <si>
    <t xml:space="preserve">      自然灾害救灾补助</t>
  </si>
  <si>
    <t xml:space="preserve">      自然灾害灾后重建补助</t>
  </si>
  <si>
    <t xml:space="preserve">      其他自然灾害救灾及恢复重建支出</t>
  </si>
  <si>
    <t xml:space="preserve">    其他灾害防治及应急管理支出</t>
  </si>
  <si>
    <t>二十二、预备费</t>
  </si>
  <si>
    <t>二十三、债务付息支出</t>
  </si>
  <si>
    <t xml:space="preserve">    地方政府一般债务付息支出</t>
  </si>
  <si>
    <t xml:space="preserve">      地方政府一般债券付息支出</t>
  </si>
  <si>
    <t xml:space="preserve">      地方政府向外国政府借款付息支出</t>
  </si>
  <si>
    <t xml:space="preserve">      地方政府向国际组织借款付息支出</t>
  </si>
  <si>
    <t xml:space="preserve">      地方政府其他一般债务付息支出</t>
  </si>
  <si>
    <t>二十四、债务发行费用支出</t>
  </si>
  <si>
    <t xml:space="preserve">    地方政府一般债务发行费用支出</t>
  </si>
  <si>
    <t>二十五、其他支出</t>
  </si>
  <si>
    <t xml:space="preserve">    年初预留</t>
  </si>
  <si>
    <t>支出合计</t>
  </si>
  <si>
    <t>表三</t>
  </si>
  <si>
    <t>2020年一般公共预算基本支出表</t>
  </si>
  <si>
    <t>单位:万元</t>
  </si>
  <si>
    <t>总计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</si>
  <si>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</si>
  <si>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</si>
  <si>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</si>
  <si>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</si>
  <si>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</si>
  <si>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其中：工资福利支出</t>
  </si>
  <si>
    <t>其中：商品和服务支出</t>
  </si>
  <si>
    <t>其中：其他对事业单位补助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</si>
  <si>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</si>
  <si>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</si>
  <si>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</si>
  <si>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</si>
  <si>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</si>
  <si>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</si>
  <si>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</si>
  <si>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</si>
  <si>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预备费及预留</t>
  </si>
  <si>
    <t>其他支出</t>
  </si>
  <si>
    <t>一、一般公共服务支出</t>
  </si>
  <si>
    <t>十四、资源勘探信息等支出</t>
  </si>
  <si>
    <t>二十一、预备费</t>
  </si>
  <si>
    <t>二十二、债务付息支出</t>
  </si>
  <si>
    <t>二十三、债务发行费用支出</t>
  </si>
  <si>
    <t>二十四、其他支出</t>
  </si>
  <si>
    <t>支出总计</t>
  </si>
  <si>
    <t>审核预备费的公式：</t>
  </si>
  <si>
    <t>审核债务付息支出的公式：</t>
  </si>
  <si>
    <t>审核债券发行费用的公式：</t>
  </si>
  <si>
    <t>审核转移性支出的公式：</t>
  </si>
  <si>
    <t>表四</t>
  </si>
  <si>
    <t>2020年一般公共预算税收返还和转移性支付表</t>
  </si>
  <si>
    <r>
      <rPr>
        <b/>
        <sz val="12"/>
        <rFont val="宋体"/>
        <charset val="134"/>
      </rPr>
      <t>收</t>
    </r>
    <r>
      <rPr>
        <b/>
        <sz val="14"/>
        <rFont val="宋体"/>
        <charset val="134"/>
      </rPr>
      <t>入</t>
    </r>
  </si>
  <si>
    <r>
      <rPr>
        <b/>
        <sz val="12"/>
        <rFont val="宋体"/>
        <charset val="134"/>
      </rPr>
      <t>支</t>
    </r>
    <r>
      <rPr>
        <b/>
        <sz val="14"/>
        <rFont val="宋体"/>
        <charset val="134"/>
      </rPr>
      <t>出</t>
    </r>
  </si>
  <si>
    <t>本级收入合计</t>
  </si>
  <si>
    <t>本级支出合计</t>
  </si>
  <si>
    <t>转移性收入</t>
  </si>
  <si>
    <t xml:space="preserve">  上级补助收入</t>
  </si>
  <si>
    <t xml:space="preserve">  上解支出</t>
  </si>
  <si>
    <t xml:space="preserve">    返还性收入</t>
  </si>
  <si>
    <t xml:space="preserve">    体制上解支出</t>
  </si>
  <si>
    <t xml:space="preserve">      所得税基数返还收入 </t>
  </si>
  <si>
    <t xml:space="preserve">    专项上解支出</t>
  </si>
  <si>
    <t xml:space="preserve">      成品油税费改革税收返还收入</t>
  </si>
  <si>
    <t xml:space="preserve">      增值税税收返还收入</t>
  </si>
  <si>
    <t xml:space="preserve">      消费税税收返还收入</t>
  </si>
  <si>
    <t xml:space="preserve">      增值税“五五分享”税收返还收入</t>
  </si>
  <si>
    <t xml:space="preserve">      其他返还性收入</t>
  </si>
  <si>
    <t xml:space="preserve">    一般性转移支付收入</t>
  </si>
  <si>
    <t xml:space="preserve">      体制补助收入</t>
  </si>
  <si>
    <t xml:space="preserve">      均衡性转移支付收入</t>
  </si>
  <si>
    <t xml:space="preserve">      县级基本财力保障机制奖补资金收入</t>
  </si>
  <si>
    <t xml:space="preserve">      结算补助收入</t>
  </si>
  <si>
    <t xml:space="preserve">      资源枯竭型城市转移支付补助收入</t>
  </si>
  <si>
    <t xml:space="preserve">      企业事业单位划转补助收入</t>
  </si>
  <si>
    <t xml:space="preserve">      产粮（油）大县奖励资金收入</t>
  </si>
  <si>
    <t xml:space="preserve">      重点生态功能区转移支付收入</t>
  </si>
  <si>
    <t xml:space="preserve">      固定数额补助收入</t>
  </si>
  <si>
    <t xml:space="preserve">      革命老区转移支付收入</t>
  </si>
  <si>
    <t xml:space="preserve">      民族地区转移支付收入</t>
  </si>
  <si>
    <t xml:space="preserve">      边境地区转移支付收入</t>
  </si>
  <si>
    <t xml:space="preserve">      贫困地区转移支付收入</t>
  </si>
  <si>
    <t xml:space="preserve">      一般公共服务共同财政事权转移支付收入</t>
  </si>
  <si>
    <t xml:space="preserve">      外交共同财政事权转移支付收入</t>
  </si>
  <si>
    <t xml:space="preserve">      国防共同财政事权转移支付收入</t>
  </si>
  <si>
    <t xml:space="preserve">      公共安全共同财政事权转移支付收入</t>
  </si>
  <si>
    <t xml:space="preserve">      教育共同财政事权转移支付收入</t>
  </si>
  <si>
    <t xml:space="preserve">      科学技术共同财政事权转移支付收入</t>
  </si>
  <si>
    <t xml:space="preserve">      文化旅游体育与传媒共同财政事权转移支付收入</t>
  </si>
  <si>
    <t xml:space="preserve">      社会保障和就业共同财政事权转移支付收入</t>
  </si>
  <si>
    <t xml:space="preserve">      医疗卫生共同财政事权转移支付收入</t>
  </si>
  <si>
    <t xml:space="preserve">      节能环保共同财政事权转移支付收入</t>
  </si>
  <si>
    <t xml:space="preserve">      城乡社区共同财政事权转移支付收入</t>
  </si>
  <si>
    <t xml:space="preserve">      农林水共同财政事权转移支付收入</t>
  </si>
  <si>
    <t xml:space="preserve">      交通运输共同财政事权转移支付收入</t>
  </si>
  <si>
    <t xml:space="preserve">      资源勘探信息等共同财政事权转移支付收入</t>
  </si>
  <si>
    <t xml:space="preserve">      商业服务业等共同财政事权转移支付收入</t>
  </si>
  <si>
    <t xml:space="preserve">      金融共同财政事权转移支付收入</t>
  </si>
  <si>
    <t xml:space="preserve">      自然资源海洋气象等共同财政事权转移支付收入</t>
  </si>
  <si>
    <t xml:space="preserve">      住房保障共同财政事权转移支付收入</t>
  </si>
  <si>
    <t xml:space="preserve">      粮油物资储备共同财政事权转移支付收入</t>
  </si>
  <si>
    <t xml:space="preserve">      灾害防治及应急管理共同财政事权转移支付收入</t>
  </si>
  <si>
    <t xml:space="preserve">      其他共同财政事权转移支付收入</t>
  </si>
  <si>
    <t xml:space="preserve">      其他一般性转移支付收入</t>
  </si>
  <si>
    <t xml:space="preserve">    专项转移支付收入</t>
  </si>
  <si>
    <t xml:space="preserve">      一般公共服务</t>
  </si>
  <si>
    <t xml:space="preserve">      外交</t>
  </si>
  <si>
    <t xml:space="preserve">      国防</t>
  </si>
  <si>
    <t xml:space="preserve">      公共安全</t>
  </si>
  <si>
    <t xml:space="preserve">      教育</t>
  </si>
  <si>
    <t xml:space="preserve">      科学技术</t>
  </si>
  <si>
    <t xml:space="preserve">      文化旅游体育与传媒</t>
  </si>
  <si>
    <t xml:space="preserve">      社会保障和就业</t>
  </si>
  <si>
    <t xml:space="preserve">      卫生健康</t>
  </si>
  <si>
    <t xml:space="preserve">      节能环保</t>
  </si>
  <si>
    <t xml:space="preserve">      城乡社区</t>
  </si>
  <si>
    <t xml:space="preserve">      农林水</t>
  </si>
  <si>
    <t xml:space="preserve">      交通运输</t>
  </si>
  <si>
    <t xml:space="preserve">      资源勘探信息等</t>
  </si>
  <si>
    <t xml:space="preserve">      商业服务业等</t>
  </si>
  <si>
    <t xml:space="preserve">      金融</t>
  </si>
  <si>
    <t xml:space="preserve">      自然资源海洋气象等</t>
  </si>
  <si>
    <t xml:space="preserve">      住房保障</t>
  </si>
  <si>
    <t xml:space="preserve">      粮油物资储备</t>
  </si>
  <si>
    <t xml:space="preserve">      灾害防治及应急管理</t>
  </si>
  <si>
    <t xml:space="preserve">      其他收入</t>
  </si>
  <si>
    <t xml:space="preserve">  上年结余收入</t>
  </si>
  <si>
    <t xml:space="preserve">  调入资金</t>
  </si>
  <si>
    <t xml:space="preserve">  调出资金</t>
  </si>
  <si>
    <t xml:space="preserve">    从政府性基金预算调入</t>
  </si>
  <si>
    <t xml:space="preserve">  年终结余</t>
  </si>
  <si>
    <t xml:space="preserve">    从国有资本经营预算调入</t>
  </si>
  <si>
    <t xml:space="preserve">  地方政府一般债务还本支出</t>
  </si>
  <si>
    <t xml:space="preserve">    从其他资金调入</t>
  </si>
  <si>
    <t xml:space="preserve">  地方政府一般债务转贷支出</t>
  </si>
  <si>
    <t xml:space="preserve">  地方政府一般债务收入</t>
  </si>
  <si>
    <t xml:space="preserve">  援助其他地区支出</t>
  </si>
  <si>
    <t xml:space="preserve">  地方政府一般债务转贷收入</t>
  </si>
  <si>
    <t xml:space="preserve">  安排预算稳定调节基金</t>
  </si>
  <si>
    <t xml:space="preserve">  接受其他地区援助收入</t>
  </si>
  <si>
    <t xml:space="preserve">  补充预算周转金</t>
  </si>
  <si>
    <t xml:space="preserve">  动用预算稳定调节基金</t>
  </si>
  <si>
    <t xml:space="preserve">  待偿债置换一般债券结余</t>
  </si>
  <si>
    <t>收入总计</t>
  </si>
  <si>
    <t>表五</t>
  </si>
  <si>
    <t>淮滨县政府一般债务限额和余额情况表</t>
  </si>
  <si>
    <t>政府一般债务</t>
  </si>
  <si>
    <t>2020年初地方政府一般债务余额</t>
  </si>
  <si>
    <t>2020年初地方政府一般债务限额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</si>
</sst>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);[Red]\(0\)"/>
    <numFmt numFmtId="177" formatCode="0.00_ "/>
    <numFmt numFmtId="178" formatCode="0_ "/>
    <numFmt numFmtId="179" formatCode="0.0_ 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indexed="8"/>
      <name val="宋体"/>
      <charset val="1"/>
    </font>
    <font>
      <sz val="14"/>
      <color indexed="8"/>
      <name val="宋体"/>
      <charset val="1"/>
    </font>
    <font>
      <sz val="12"/>
      <name val="宋体"/>
      <charset val="134"/>
    </font>
    <font>
      <sz val="12"/>
      <name val="黑体"/>
      <charset val="134"/>
    </font>
    <font>
      <sz val="12"/>
      <color indexed="8"/>
      <name val="宋体"/>
      <charset val="134"/>
    </font>
    <font>
      <b/>
      <sz val="16"/>
      <name val="黑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2"/>
      <color indexed="10"/>
      <name val="宋体"/>
      <charset val="134"/>
    </font>
    <font>
      <sz val="11"/>
      <color indexed="10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4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1" fillId="23" borderId="14" applyNumberFormat="0" applyAlignment="0" applyProtection="0">
      <alignment vertical="center"/>
    </xf>
    <xf numFmtId="0" fontId="26" fillId="23" borderId="9" applyNumberFormat="0" applyAlignment="0" applyProtection="0">
      <alignment vertical="center"/>
    </xf>
    <xf numFmtId="0" fontId="23" fillId="19" borderId="10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177" fontId="5" fillId="2" borderId="3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8" fillId="3" borderId="0" xfId="0" applyFont="1" applyFill="1" applyBorder="1" applyAlignment="1" applyProtection="1">
      <alignment vertical="center"/>
      <protection locked="0"/>
    </xf>
    <xf numFmtId="176" fontId="6" fillId="0" borderId="0" xfId="0" applyNumberFormat="1" applyFont="1" applyFill="1" applyBorder="1" applyAlignment="1" applyProtection="1">
      <alignment vertical="center"/>
      <protection locked="0"/>
    </xf>
    <xf numFmtId="176" fontId="7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0" fillId="0" borderId="3" xfId="0" applyFont="1" applyFill="1" applyBorder="1" applyAlignment="1" applyProtection="1">
      <alignment horizontal="center" vertical="center"/>
      <protection locked="0"/>
    </xf>
    <xf numFmtId="176" fontId="10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10" fillId="0" borderId="3" xfId="0" applyNumberFormat="1" applyFont="1" applyFill="1" applyBorder="1" applyAlignment="1" applyProtection="1">
      <alignment horizontal="center" vertical="center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 applyProtection="1">
      <alignment horizontal="left" vertical="center"/>
      <protection locked="0"/>
    </xf>
    <xf numFmtId="176" fontId="12" fillId="4" borderId="3" xfId="0" applyNumberFormat="1" applyFont="1" applyFill="1" applyBorder="1" applyAlignment="1" applyProtection="1">
      <alignment horizontal="center" vertical="center"/>
      <protection locked="0"/>
    </xf>
    <xf numFmtId="1" fontId="12" fillId="4" borderId="3" xfId="0" applyNumberFormat="1" applyFont="1" applyFill="1" applyBorder="1" applyAlignment="1" applyProtection="1">
      <alignment horizontal="center" vertical="center"/>
      <protection locked="0"/>
    </xf>
    <xf numFmtId="1" fontId="11" fillId="0" borderId="3" xfId="0" applyNumberFormat="1" applyFont="1" applyFill="1" applyBorder="1" applyAlignment="1" applyProtection="1">
      <alignment vertical="center"/>
      <protection locked="0"/>
    </xf>
    <xf numFmtId="1" fontId="12" fillId="0" borderId="3" xfId="0" applyNumberFormat="1" applyFont="1" applyFill="1" applyBorder="1" applyAlignment="1" applyProtection="1">
      <alignment horizontal="left" vertical="center"/>
      <protection locked="0"/>
    </xf>
    <xf numFmtId="1" fontId="12" fillId="0" borderId="3" xfId="0" applyNumberFormat="1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 applyProtection="1">
      <alignment horizontal="center" vertical="center"/>
      <protection locked="0"/>
    </xf>
    <xf numFmtId="1" fontId="12" fillId="0" borderId="3" xfId="0" applyNumberFormat="1" applyFont="1" applyFill="1" applyBorder="1" applyAlignment="1" applyProtection="1">
      <alignment vertical="center"/>
      <protection locked="0"/>
    </xf>
    <xf numFmtId="176" fontId="12" fillId="0" borderId="3" xfId="0" applyNumberFormat="1" applyFont="1" applyFill="1" applyBorder="1" applyAlignment="1" applyProtection="1">
      <alignment horizontal="center" vertical="center"/>
      <protection locked="0"/>
    </xf>
    <xf numFmtId="0" fontId="12" fillId="0" borderId="3" xfId="0" applyNumberFormat="1" applyFont="1" applyFill="1" applyBorder="1" applyAlignment="1" applyProtection="1">
      <alignment vertical="center"/>
      <protection locked="0"/>
    </xf>
    <xf numFmtId="3" fontId="12" fillId="0" borderId="3" xfId="0" applyNumberFormat="1" applyFont="1" applyFill="1" applyBorder="1" applyAlignment="1" applyProtection="1">
      <alignment vertical="center"/>
      <protection locked="0"/>
    </xf>
    <xf numFmtId="3" fontId="12" fillId="0" borderId="3" xfId="0" applyNumberFormat="1" applyFont="1" applyFill="1" applyBorder="1" applyAlignment="1" applyProtection="1">
      <alignment horizontal="center" vertical="center"/>
      <protection locked="0"/>
    </xf>
    <xf numFmtId="0" fontId="12" fillId="0" borderId="3" xfId="0" applyNumberFormat="1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 applyProtection="1">
      <alignment vertical="center" wrapText="1"/>
      <protection locked="0"/>
    </xf>
    <xf numFmtId="176" fontId="12" fillId="0" borderId="3" xfId="0" applyNumberFormat="1" applyFont="1" applyFill="1" applyBorder="1" applyAlignment="1" applyProtection="1">
      <alignment horizontal="center" vertical="center"/>
    </xf>
    <xf numFmtId="1" fontId="13" fillId="3" borderId="3" xfId="0" applyNumberFormat="1" applyFont="1" applyFill="1" applyBorder="1" applyAlignment="1" applyProtection="1">
      <alignment horizontal="center" vertical="center"/>
      <protection locked="0"/>
    </xf>
    <xf numFmtId="0" fontId="13" fillId="3" borderId="3" xfId="0" applyFont="1" applyFill="1" applyBorder="1" applyAlignment="1" applyProtection="1">
      <alignment horizontal="center" vertical="center"/>
      <protection locked="0"/>
    </xf>
    <xf numFmtId="176" fontId="13" fillId="3" borderId="3" xfId="0" applyNumberFormat="1" applyFont="1" applyFill="1" applyBorder="1" applyAlignment="1" applyProtection="1">
      <alignment horizontal="center" vertical="center"/>
      <protection locked="0"/>
    </xf>
    <xf numFmtId="3" fontId="12" fillId="0" borderId="5" xfId="0" applyNumberFormat="1" applyFont="1" applyFill="1" applyBorder="1" applyAlignment="1" applyProtection="1">
      <alignment vertical="center"/>
      <protection locked="0"/>
    </xf>
    <xf numFmtId="0" fontId="12" fillId="0" borderId="3" xfId="0" applyFont="1" applyFill="1" applyBorder="1" applyAlignment="1" applyProtection="1">
      <alignment vertical="center"/>
      <protection locked="0"/>
    </xf>
    <xf numFmtId="1" fontId="12" fillId="0" borderId="2" xfId="0" applyNumberFormat="1" applyFont="1" applyFill="1" applyBorder="1" applyAlignment="1" applyProtection="1">
      <alignment horizontal="center" vertical="center"/>
      <protection locked="0"/>
    </xf>
    <xf numFmtId="1" fontId="12" fillId="0" borderId="6" xfId="0" applyNumberFormat="1" applyFont="1" applyFill="1" applyBorder="1" applyAlignment="1" applyProtection="1">
      <alignment horizontal="left" vertical="center"/>
      <protection locked="0"/>
    </xf>
    <xf numFmtId="1" fontId="12" fillId="3" borderId="3" xfId="0" applyNumberFormat="1" applyFont="1" applyFill="1" applyBorder="1" applyAlignment="1" applyProtection="1">
      <alignment vertical="center"/>
      <protection locked="0"/>
    </xf>
    <xf numFmtId="0" fontId="12" fillId="0" borderId="3" xfId="0" applyFont="1" applyFill="1" applyBorder="1" applyAlignment="1" applyProtection="1">
      <alignment horizontal="left" vertical="center" wrapText="1"/>
      <protection locked="0"/>
    </xf>
    <xf numFmtId="0" fontId="11" fillId="0" borderId="3" xfId="0" applyFont="1" applyFill="1" applyBorder="1" applyAlignment="1" applyProtection="1">
      <alignment horizontal="distributed" vertical="center"/>
      <protection locked="0"/>
    </xf>
    <xf numFmtId="176" fontId="6" fillId="5" borderId="0" xfId="0" applyNumberFormat="1" applyFont="1" applyFill="1" applyBorder="1" applyAlignment="1" applyProtection="1">
      <alignment vertical="center"/>
      <protection locked="0"/>
    </xf>
    <xf numFmtId="0" fontId="6" fillId="5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6" fillId="6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vertical="center"/>
    </xf>
    <xf numFmtId="1" fontId="12" fillId="4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178" fontId="12" fillId="3" borderId="3" xfId="0" applyNumberFormat="1" applyFont="1" applyFill="1" applyBorder="1" applyAlignment="1" applyProtection="1">
      <alignment vertical="center"/>
      <protection locked="0"/>
    </xf>
    <xf numFmtId="0" fontId="12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distributed" vertical="center"/>
    </xf>
    <xf numFmtId="0" fontId="6" fillId="3" borderId="0" xfId="49" applyFont="1" applyFill="1" applyAlignment="1" applyProtection="1">
      <alignment vertical="center"/>
    </xf>
    <xf numFmtId="0" fontId="14" fillId="8" borderId="0" xfId="49" applyFont="1" applyFill="1" applyAlignment="1" applyProtection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right" vertical="center"/>
    </xf>
    <xf numFmtId="0" fontId="6" fillId="5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 wrapText="1"/>
    </xf>
    <xf numFmtId="1" fontId="12" fillId="9" borderId="3" xfId="0" applyNumberFormat="1" applyFont="1" applyFill="1" applyBorder="1" applyAlignment="1">
      <alignment horizontal="center" vertical="center"/>
    </xf>
    <xf numFmtId="178" fontId="12" fillId="3" borderId="3" xfId="0" applyNumberFormat="1" applyFont="1" applyFill="1" applyBorder="1" applyAlignment="1" applyProtection="1">
      <alignment horizontal="left" vertical="center"/>
      <protection locked="0"/>
    </xf>
    <xf numFmtId="179" fontId="12" fillId="3" borderId="3" xfId="0" applyNumberFormat="1" applyFont="1" applyFill="1" applyBorder="1" applyAlignment="1" applyProtection="1">
      <alignment horizontal="left" vertical="center"/>
      <protection locked="0"/>
    </xf>
    <xf numFmtId="178" fontId="12" fillId="3" borderId="6" xfId="0" applyNumberFormat="1" applyFont="1" applyFill="1" applyBorder="1" applyAlignment="1" applyProtection="1">
      <alignment horizontal="left" vertical="center"/>
      <protection locked="0"/>
    </xf>
    <xf numFmtId="179" fontId="12" fillId="3" borderId="6" xfId="0" applyNumberFormat="1" applyFont="1" applyFill="1" applyBorder="1" applyAlignment="1" applyProtection="1">
      <alignment horizontal="left" vertical="center"/>
      <protection locked="0"/>
    </xf>
    <xf numFmtId="0" fontId="12" fillId="3" borderId="6" xfId="0" applyFont="1" applyFill="1" applyBorder="1" applyAlignment="1">
      <alignment vertical="center"/>
    </xf>
    <xf numFmtId="0" fontId="11" fillId="3" borderId="3" xfId="0" applyFont="1" applyFill="1" applyBorder="1" applyAlignment="1">
      <alignment vertical="center"/>
    </xf>
    <xf numFmtId="0" fontId="11" fillId="4" borderId="3" xfId="0" applyFont="1" applyFill="1" applyBorder="1" applyAlignment="1">
      <alignment horizontal="center" vertical="center"/>
    </xf>
    <xf numFmtId="1" fontId="12" fillId="3" borderId="3" xfId="0" applyNumberFormat="1" applyFont="1" applyFill="1" applyBorder="1" applyAlignment="1" applyProtection="1">
      <alignment horizontal="center" vertical="center"/>
      <protection locked="0"/>
    </xf>
    <xf numFmtId="0" fontId="12" fillId="3" borderId="3" xfId="0" applyNumberFormat="1" applyFont="1" applyFill="1" applyBorder="1" applyAlignment="1" applyProtection="1">
      <alignment horizontal="center" vertical="center"/>
      <protection locked="0"/>
    </xf>
    <xf numFmtId="0" fontId="12" fillId="4" borderId="3" xfId="0" applyNumberFormat="1" applyFont="1" applyFill="1" applyBorder="1" applyAlignment="1" applyProtection="1">
      <alignment horizontal="center" vertical="center"/>
      <protection locked="0"/>
    </xf>
    <xf numFmtId="0" fontId="12" fillId="9" borderId="3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2" fillId="0" borderId="3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vertical="center"/>
    </xf>
    <xf numFmtId="0" fontId="12" fillId="6" borderId="3" xfId="0" applyFont="1" applyFill="1" applyBorder="1" applyAlignment="1">
      <alignment vertical="center"/>
    </xf>
    <xf numFmtId="0" fontId="15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distributed" vertical="center"/>
    </xf>
    <xf numFmtId="0" fontId="6" fillId="0" borderId="8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&#24180;&#22320;&#26041;&#36130;&#25919;&#39044;&#31639;&#34920;6.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2020年一般公共预算收入表"/>
      <sheetName val="2020年一般公共预算支出表"/>
      <sheetName val="表三"/>
      <sheetName val="表四"/>
      <sheetName val="表五"/>
      <sheetName val="表六 (1)"/>
      <sheetName val="表六（2)"/>
      <sheetName val="表七 (1)"/>
      <sheetName val="表七(2)"/>
      <sheetName val="表八"/>
      <sheetName val="表九"/>
      <sheetName val="表十"/>
      <sheetName val="表十一"/>
      <sheetName val="表十二"/>
      <sheetName val="表十三"/>
      <sheetName val="表十四（1）"/>
      <sheetName val="表十四（2）"/>
      <sheetName val="表十五"/>
      <sheetName val="表十六"/>
    </sheetNames>
    <sheetDataSet>
      <sheetData sheetId="0"/>
      <sheetData sheetId="1">
        <row r="35">
          <cell r="B35">
            <v>77901</v>
          </cell>
          <cell r="C35">
            <v>84133</v>
          </cell>
        </row>
      </sheetData>
      <sheetData sheetId="2">
        <row r="5">
          <cell r="C5">
            <v>43993</v>
          </cell>
        </row>
        <row r="250">
          <cell r="C250">
            <v>0</v>
          </cell>
        </row>
        <row r="253">
          <cell r="C253">
            <v>0</v>
          </cell>
        </row>
        <row r="265">
          <cell r="C265">
            <v>14039</v>
          </cell>
        </row>
        <row r="356">
          <cell r="C356">
            <v>81741</v>
          </cell>
        </row>
        <row r="409">
          <cell r="C409">
            <v>121</v>
          </cell>
        </row>
        <row r="463">
          <cell r="C463">
            <v>1930</v>
          </cell>
        </row>
        <row r="520">
          <cell r="C520">
            <v>65863</v>
          </cell>
        </row>
        <row r="640">
          <cell r="C640">
            <v>42246</v>
          </cell>
        </row>
        <row r="712">
          <cell r="C712">
            <v>8455</v>
          </cell>
        </row>
        <row r="785">
          <cell r="C785">
            <v>16469</v>
          </cell>
        </row>
        <row r="804">
          <cell r="C804">
            <v>43322</v>
          </cell>
        </row>
        <row r="915">
          <cell r="C915">
            <v>12085</v>
          </cell>
        </row>
        <row r="979">
          <cell r="C979">
            <v>476</v>
          </cell>
        </row>
        <row r="1045">
          <cell r="C1045">
            <v>400</v>
          </cell>
        </row>
        <row r="1065">
          <cell r="C1065">
            <v>0</v>
          </cell>
        </row>
        <row r="1080">
          <cell r="C1080">
            <v>0</v>
          </cell>
        </row>
        <row r="1090">
          <cell r="C1090">
            <v>4708</v>
          </cell>
        </row>
        <row r="1134">
          <cell r="C1134">
            <v>12329</v>
          </cell>
        </row>
        <row r="1154">
          <cell r="C1154">
            <v>3250</v>
          </cell>
        </row>
        <row r="1207">
          <cell r="C1207">
            <v>749</v>
          </cell>
        </row>
        <row r="1264">
          <cell r="C1264">
            <v>12125</v>
          </cell>
        </row>
        <row r="1265">
          <cell r="C1265">
            <v>2248</v>
          </cell>
        </row>
        <row r="1271">
          <cell r="C1271">
            <v>0</v>
          </cell>
        </row>
        <row r="1273">
          <cell r="C1273">
            <v>595</v>
          </cell>
        </row>
        <row r="1278">
          <cell r="B1278">
            <v>504557</v>
          </cell>
          <cell r="C1278">
            <v>367144</v>
          </cell>
        </row>
      </sheetData>
      <sheetData sheetId="3">
        <row r="7">
          <cell r="F7">
            <v>14923</v>
          </cell>
        </row>
        <row r="90">
          <cell r="F90">
            <v>382067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67">
          <cell r="F67">
            <v>88681</v>
          </cell>
          <cell r="G67">
            <v>51142</v>
          </cell>
        </row>
      </sheetData>
      <sheetData sheetId="11">
        <row r="241">
          <cell r="D241">
            <v>51142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5" sqref="A15"/>
    </sheetView>
  </sheetViews>
  <sheetFormatPr defaultColWidth="9" defaultRowHeight="14.25" outlineLevelCol="3"/>
  <cols>
    <col min="1" max="1" width="56.75" style="52" customWidth="1"/>
    <col min="2" max="4" width="30.625" style="52" customWidth="1"/>
    <col min="5" max="16384" width="9" style="52"/>
  </cols>
  <sheetData>
    <row r="1" s="52" customFormat="1" ht="18" customHeight="1" spans="1:1">
      <c r="A1" s="56" t="s">
        <v>0</v>
      </c>
    </row>
    <row r="2" s="56" customFormat="1" ht="20.25" spans="1:4">
      <c r="A2" s="98" t="s">
        <v>1</v>
      </c>
      <c r="B2" s="98"/>
      <c r="C2" s="98"/>
      <c r="D2" s="98"/>
    </row>
    <row r="3" s="52" customFormat="1" ht="20.25" customHeight="1" spans="1:4">
      <c r="A3" s="56"/>
      <c r="D3" s="99" t="s">
        <v>2</v>
      </c>
    </row>
    <row r="4" s="52" customFormat="1" ht="31.5" customHeight="1" spans="1:4">
      <c r="A4" s="100" t="s">
        <v>3</v>
      </c>
      <c r="B4" s="101" t="s">
        <v>4</v>
      </c>
      <c r="C4" s="100" t="s">
        <v>5</v>
      </c>
      <c r="D4" s="100" t="s">
        <v>6</v>
      </c>
    </row>
    <row r="5" s="52" customFormat="1" ht="20.1" customHeight="1" spans="1:4">
      <c r="A5" s="102" t="s">
        <v>7</v>
      </c>
      <c r="B5" s="68">
        <f>SUM(B6,B8:B11,B13:B23)</f>
        <v>47931</v>
      </c>
      <c r="C5" s="68">
        <f>SUM(C6,C8:C11,C13:C23)</f>
        <v>58893</v>
      </c>
      <c r="D5" s="68">
        <f t="shared" ref="D5:D32" si="0">IF(B5=0,"",ROUND(C5/B5*100,1))</f>
        <v>122.9</v>
      </c>
    </row>
    <row r="6" s="52" customFormat="1" ht="20.1" customHeight="1" spans="1:4">
      <c r="A6" s="102" t="s">
        <v>8</v>
      </c>
      <c r="B6" s="94">
        <v>25868</v>
      </c>
      <c r="C6" s="94">
        <v>31760</v>
      </c>
      <c r="D6" s="68">
        <f t="shared" si="0"/>
        <v>122.8</v>
      </c>
    </row>
    <row r="7" s="52" customFormat="1" ht="20.1" customHeight="1" spans="1:4">
      <c r="A7" s="103" t="s">
        <v>9</v>
      </c>
      <c r="B7" s="94">
        <v>11758</v>
      </c>
      <c r="C7" s="94">
        <v>14462</v>
      </c>
      <c r="D7" s="68">
        <f t="shared" si="0"/>
        <v>123</v>
      </c>
    </row>
    <row r="8" s="52" customFormat="1" ht="20.1" customHeight="1" spans="1:4">
      <c r="A8" s="102" t="s">
        <v>10</v>
      </c>
      <c r="B8" s="94">
        <v>4088</v>
      </c>
      <c r="C8" s="94">
        <v>5028</v>
      </c>
      <c r="D8" s="68">
        <f t="shared" si="0"/>
        <v>123</v>
      </c>
    </row>
    <row r="9" s="52" customFormat="1" ht="20.1" customHeight="1" spans="1:4">
      <c r="A9" s="102" t="s">
        <v>11</v>
      </c>
      <c r="B9" s="94"/>
      <c r="C9" s="94">
        <v>0</v>
      </c>
      <c r="D9" s="68" t="str">
        <f t="shared" si="0"/>
        <v/>
      </c>
    </row>
    <row r="10" s="52" customFormat="1" ht="20.1" customHeight="1" spans="1:4">
      <c r="A10" s="102" t="s">
        <v>12</v>
      </c>
      <c r="B10" s="94">
        <v>742</v>
      </c>
      <c r="C10" s="94">
        <v>913</v>
      </c>
      <c r="D10" s="68">
        <f t="shared" si="0"/>
        <v>123</v>
      </c>
    </row>
    <row r="11" s="52" customFormat="1" ht="20.1" customHeight="1" spans="1:4">
      <c r="A11" s="102" t="s">
        <v>13</v>
      </c>
      <c r="B11" s="94">
        <v>260</v>
      </c>
      <c r="C11" s="94">
        <v>320</v>
      </c>
      <c r="D11" s="68">
        <f t="shared" si="0"/>
        <v>123.1</v>
      </c>
    </row>
    <row r="12" s="52" customFormat="1" ht="20.1" customHeight="1" spans="1:4">
      <c r="A12" s="103" t="s">
        <v>14</v>
      </c>
      <c r="B12" s="94">
        <v>180</v>
      </c>
      <c r="C12" s="94">
        <v>221</v>
      </c>
      <c r="D12" s="68">
        <f t="shared" si="0"/>
        <v>122.8</v>
      </c>
    </row>
    <row r="13" s="52" customFormat="1" ht="20.1" customHeight="1" spans="1:4">
      <c r="A13" s="102" t="s">
        <v>15</v>
      </c>
      <c r="B13" s="94">
        <v>2886</v>
      </c>
      <c r="C13" s="94">
        <v>3550</v>
      </c>
      <c r="D13" s="68">
        <f t="shared" si="0"/>
        <v>123</v>
      </c>
    </row>
    <row r="14" s="52" customFormat="1" ht="20.1" customHeight="1" spans="1:4">
      <c r="A14" s="102" t="s">
        <v>16</v>
      </c>
      <c r="B14" s="94">
        <v>401</v>
      </c>
      <c r="C14" s="94">
        <v>492</v>
      </c>
      <c r="D14" s="68">
        <f t="shared" si="0"/>
        <v>122.7</v>
      </c>
    </row>
    <row r="15" s="52" customFormat="1" ht="20.1" customHeight="1" spans="1:4">
      <c r="A15" s="102" t="s">
        <v>17</v>
      </c>
      <c r="B15" s="94">
        <v>440</v>
      </c>
      <c r="C15" s="94">
        <v>541</v>
      </c>
      <c r="D15" s="68">
        <f t="shared" si="0"/>
        <v>123</v>
      </c>
    </row>
    <row r="16" s="52" customFormat="1" ht="20.1" customHeight="1" spans="1:4">
      <c r="A16" s="102" t="s">
        <v>18</v>
      </c>
      <c r="B16" s="94">
        <v>1054</v>
      </c>
      <c r="C16" s="94">
        <v>1295</v>
      </c>
      <c r="D16" s="68">
        <f t="shared" si="0"/>
        <v>122.9</v>
      </c>
    </row>
    <row r="17" s="52" customFormat="1" ht="20.1" customHeight="1" spans="1:4">
      <c r="A17" s="102" t="s">
        <v>19</v>
      </c>
      <c r="B17" s="94">
        <v>4337</v>
      </c>
      <c r="C17" s="94">
        <v>5333</v>
      </c>
      <c r="D17" s="68">
        <f t="shared" si="0"/>
        <v>123</v>
      </c>
    </row>
    <row r="18" s="52" customFormat="1" ht="20.1" customHeight="1" spans="1:4">
      <c r="A18" s="102" t="s">
        <v>20</v>
      </c>
      <c r="B18" s="94">
        <v>711</v>
      </c>
      <c r="C18" s="94">
        <v>875</v>
      </c>
      <c r="D18" s="68">
        <f t="shared" si="0"/>
        <v>123.1</v>
      </c>
    </row>
    <row r="19" s="52" customFormat="1" ht="20.1" customHeight="1" spans="1:4">
      <c r="A19" s="102" t="s">
        <v>21</v>
      </c>
      <c r="B19" s="94">
        <v>314</v>
      </c>
      <c r="C19" s="94">
        <v>385</v>
      </c>
      <c r="D19" s="68">
        <f t="shared" si="0"/>
        <v>122.6</v>
      </c>
    </row>
    <row r="20" s="52" customFormat="1" ht="20.1" customHeight="1" spans="1:4">
      <c r="A20" s="102" t="s">
        <v>22</v>
      </c>
      <c r="B20" s="94">
        <v>6809</v>
      </c>
      <c r="C20" s="94">
        <v>8375</v>
      </c>
      <c r="D20" s="68">
        <f t="shared" si="0"/>
        <v>123</v>
      </c>
    </row>
    <row r="21" s="52" customFormat="1" ht="20.1" customHeight="1" spans="1:4">
      <c r="A21" s="102" t="s">
        <v>23</v>
      </c>
      <c r="B21" s="94"/>
      <c r="C21" s="94">
        <v>0</v>
      </c>
      <c r="D21" s="68" t="str">
        <f t="shared" si="0"/>
        <v/>
      </c>
    </row>
    <row r="22" s="52" customFormat="1" ht="20.1" customHeight="1" spans="1:4">
      <c r="A22" s="102" t="s">
        <v>24</v>
      </c>
      <c r="B22" s="94">
        <v>20</v>
      </c>
      <c r="C22" s="94">
        <v>25</v>
      </c>
      <c r="D22" s="68">
        <f t="shared" si="0"/>
        <v>125</v>
      </c>
    </row>
    <row r="23" s="52" customFormat="1" ht="20.1" customHeight="1" spans="1:4">
      <c r="A23" s="102" t="s">
        <v>25</v>
      </c>
      <c r="B23" s="94">
        <v>1</v>
      </c>
      <c r="C23" s="94">
        <v>1</v>
      </c>
      <c r="D23" s="68">
        <f t="shared" si="0"/>
        <v>100</v>
      </c>
    </row>
    <row r="24" s="52" customFormat="1" ht="21" customHeight="1" spans="1:4">
      <c r="A24" s="102" t="s">
        <v>26</v>
      </c>
      <c r="B24" s="68">
        <f>SUM(B25:B32)</f>
        <v>29970</v>
      </c>
      <c r="C24" s="68">
        <f>SUM(C25:C32)</f>
        <v>25240</v>
      </c>
      <c r="D24" s="68">
        <f t="shared" si="0"/>
        <v>84.2</v>
      </c>
    </row>
    <row r="25" s="52" customFormat="1" ht="20.1" customHeight="1" spans="1:4">
      <c r="A25" s="102" t="s">
        <v>27</v>
      </c>
      <c r="B25" s="94">
        <v>9832</v>
      </c>
      <c r="C25" s="94">
        <v>8323</v>
      </c>
      <c r="D25" s="68">
        <f t="shared" si="0"/>
        <v>84.7</v>
      </c>
    </row>
    <row r="26" s="52" customFormat="1" ht="20.1" customHeight="1" spans="1:4">
      <c r="A26" s="102" t="s">
        <v>28</v>
      </c>
      <c r="B26" s="94">
        <v>5069</v>
      </c>
      <c r="C26" s="94">
        <v>4259</v>
      </c>
      <c r="D26" s="68">
        <f t="shared" si="0"/>
        <v>84</v>
      </c>
    </row>
    <row r="27" s="52" customFormat="1" ht="20.1" customHeight="1" spans="1:4">
      <c r="A27" s="102" t="s">
        <v>29</v>
      </c>
      <c r="B27" s="94">
        <v>5182</v>
      </c>
      <c r="C27" s="94">
        <v>4353</v>
      </c>
      <c r="D27" s="68">
        <f t="shared" si="0"/>
        <v>84</v>
      </c>
    </row>
    <row r="28" s="52" customFormat="1" ht="20.1" customHeight="1" spans="1:4">
      <c r="A28" s="102" t="s">
        <v>30</v>
      </c>
      <c r="B28" s="94"/>
      <c r="C28" s="94">
        <v>0</v>
      </c>
      <c r="D28" s="68" t="str">
        <f t="shared" si="0"/>
        <v/>
      </c>
    </row>
    <row r="29" s="52" customFormat="1" ht="20.1" customHeight="1" spans="1:4">
      <c r="A29" s="102" t="s">
        <v>31</v>
      </c>
      <c r="B29" s="94">
        <v>7561</v>
      </c>
      <c r="C29" s="94">
        <v>6351</v>
      </c>
      <c r="D29" s="68">
        <f t="shared" si="0"/>
        <v>84</v>
      </c>
    </row>
    <row r="30" s="52" customFormat="1" ht="20.1" customHeight="1" spans="1:4">
      <c r="A30" s="102" t="s">
        <v>32</v>
      </c>
      <c r="B30" s="94"/>
      <c r="C30" s="94">
        <v>0</v>
      </c>
      <c r="D30" s="68" t="str">
        <f t="shared" si="0"/>
        <v/>
      </c>
    </row>
    <row r="31" s="97" customFormat="1" ht="20.1" customHeight="1" spans="1:4">
      <c r="A31" s="102" t="s">
        <v>33</v>
      </c>
      <c r="B31" s="94"/>
      <c r="C31" s="94">
        <v>0</v>
      </c>
      <c r="D31" s="68" t="str">
        <f t="shared" si="0"/>
        <v/>
      </c>
    </row>
    <row r="32" s="97" customFormat="1" ht="20.1" customHeight="1" spans="1:4">
      <c r="A32" s="102" t="s">
        <v>34</v>
      </c>
      <c r="B32" s="94">
        <v>2326</v>
      </c>
      <c r="C32" s="94">
        <v>1954</v>
      </c>
      <c r="D32" s="68">
        <f t="shared" si="0"/>
        <v>84</v>
      </c>
    </row>
    <row r="33" s="97" customFormat="1" ht="20.1" customHeight="1" spans="1:4">
      <c r="A33" s="102" t="s">
        <v>35</v>
      </c>
      <c r="B33" s="104"/>
      <c r="C33" s="104">
        <v>0</v>
      </c>
      <c r="D33" s="104"/>
    </row>
    <row r="34" s="52" customFormat="1" ht="20.1" customHeight="1" spans="1:4">
      <c r="A34" s="102" t="s">
        <v>35</v>
      </c>
      <c r="B34" s="94"/>
      <c r="C34" s="94">
        <v>0</v>
      </c>
      <c r="D34" s="94"/>
    </row>
    <row r="35" s="52" customFormat="1" ht="20.1" customHeight="1" spans="1:4">
      <c r="A35" s="105" t="s">
        <v>36</v>
      </c>
      <c r="B35" s="68">
        <f>SUM(B5,B24)</f>
        <v>77901</v>
      </c>
      <c r="C35" s="68">
        <f>SUM(C5,C24)</f>
        <v>84133</v>
      </c>
      <c r="D35" s="68">
        <f>IF(B35=0,"",ROUND(C35/B35*100,1))</f>
        <v>108</v>
      </c>
    </row>
    <row r="36" s="52" customFormat="1" ht="18.75" customHeight="1" spans="1:4">
      <c r="A36" s="106" t="s">
        <v>35</v>
      </c>
      <c r="B36" s="106"/>
      <c r="C36" s="106"/>
      <c r="D36" s="106"/>
    </row>
    <row r="37" s="52" customFormat="1" ht="20.1" customHeight="1"/>
    <row r="38" s="52" customFormat="1" ht="20.1" customHeight="1"/>
    <row r="39" s="52" customFormat="1" ht="20.1" customHeight="1"/>
    <row r="40" s="52" customFormat="1" ht="20.1" customHeight="1"/>
  </sheetData>
  <mergeCells count="2">
    <mergeCell ref="A2:D2"/>
    <mergeCell ref="A36:D3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78"/>
  <sheetViews>
    <sheetView workbookViewId="0">
      <selection activeCell="F11" sqref="F11"/>
    </sheetView>
  </sheetViews>
  <sheetFormatPr defaultColWidth="9" defaultRowHeight="14.25" outlineLevelCol="4"/>
  <cols>
    <col min="1" max="1" width="41.75" style="53" customWidth="1"/>
    <col min="2" max="5" width="16.375" style="53" customWidth="1"/>
    <col min="6" max="6" width="15.25" style="53" customWidth="1"/>
    <col min="7" max="7" width="11.875" style="53" customWidth="1"/>
    <col min="8" max="8" width="16.25" style="53" customWidth="1"/>
    <col min="9" max="16384" width="9" style="53"/>
  </cols>
  <sheetData>
    <row r="1" s="53" customFormat="1" spans="1:5">
      <c r="A1" s="58" t="s">
        <v>37</v>
      </c>
      <c r="E1" s="77" t="s">
        <v>35</v>
      </c>
    </row>
    <row r="2" s="53" customFormat="1" ht="20.25" spans="1:5">
      <c r="A2" s="57" t="s">
        <v>38</v>
      </c>
      <c r="B2" s="57"/>
      <c r="C2" s="57"/>
      <c r="D2" s="57"/>
      <c r="E2" s="57"/>
    </row>
    <row r="3" s="53" customFormat="1" spans="5:5">
      <c r="E3" s="77" t="s">
        <v>2</v>
      </c>
    </row>
    <row r="4" s="53" customFormat="1" ht="45.75" customHeight="1" spans="1:5">
      <c r="A4" s="59" t="s">
        <v>39</v>
      </c>
      <c r="B4" s="78" t="s">
        <v>4</v>
      </c>
      <c r="C4" s="59" t="s">
        <v>5</v>
      </c>
      <c r="D4" s="78" t="s">
        <v>6</v>
      </c>
      <c r="E4" s="59" t="s">
        <v>40</v>
      </c>
    </row>
    <row r="5" s="53" customFormat="1" spans="1:5">
      <c r="A5" s="63" t="s">
        <v>41</v>
      </c>
      <c r="B5" s="79">
        <f>SUM(B6,B18,B27,B38,B50,B61,B72,B84,B93,B106,B116,B125,B136,B149,B156,B164,B170,B177,B184,B191,B198,B205,B213,B219,B225,B232,B247)</f>
        <v>51797</v>
      </c>
      <c r="C5" s="79">
        <f>SUM(C6,C18,C27,C38,C50,C61,C72,C84,C93,C106,C116,C125,C136,C149,C156,C164,C170,C177,C184,C191,C198,C205,C213,C219,C225,C232,C247)</f>
        <v>43993</v>
      </c>
      <c r="D5" s="68">
        <f t="shared" ref="D5:D68" si="0">IF(B5=0,"",ROUND(C5/B5*100,1))</f>
        <v>84.9</v>
      </c>
      <c r="E5" s="63"/>
    </row>
    <row r="6" s="53" customFormat="1" spans="1:5">
      <c r="A6" s="80" t="s">
        <v>42</v>
      </c>
      <c r="B6" s="68">
        <f>SUM(B7:B17)</f>
        <v>413</v>
      </c>
      <c r="C6" s="68">
        <f>SUM(C7:C17)</f>
        <v>388</v>
      </c>
      <c r="D6" s="68">
        <f t="shared" si="0"/>
        <v>93.9</v>
      </c>
      <c r="E6" s="63"/>
    </row>
    <row r="7" s="53" customFormat="1" spans="1:5">
      <c r="A7" s="80" t="s">
        <v>43</v>
      </c>
      <c r="B7" s="65">
        <v>398</v>
      </c>
      <c r="C7" s="65">
        <v>248</v>
      </c>
      <c r="D7" s="68">
        <f t="shared" si="0"/>
        <v>62.3</v>
      </c>
      <c r="E7" s="63"/>
    </row>
    <row r="8" s="53" customFormat="1" spans="1:5">
      <c r="A8" s="80" t="s">
        <v>44</v>
      </c>
      <c r="B8" s="65"/>
      <c r="C8" s="65"/>
      <c r="D8" s="68" t="str">
        <f t="shared" si="0"/>
        <v/>
      </c>
      <c r="E8" s="63"/>
    </row>
    <row r="9" s="53" customFormat="1" spans="1:5">
      <c r="A9" s="81" t="s">
        <v>45</v>
      </c>
      <c r="B9" s="65"/>
      <c r="C9" s="65"/>
      <c r="D9" s="68" t="str">
        <f t="shared" si="0"/>
        <v/>
      </c>
      <c r="E9" s="63"/>
    </row>
    <row r="10" s="53" customFormat="1" spans="1:5">
      <c r="A10" s="81" t="s">
        <v>46</v>
      </c>
      <c r="B10" s="65"/>
      <c r="C10" s="65">
        <v>20</v>
      </c>
      <c r="D10" s="68" t="str">
        <f t="shared" si="0"/>
        <v/>
      </c>
      <c r="E10" s="63"/>
    </row>
    <row r="11" s="53" customFormat="1" spans="1:5">
      <c r="A11" s="81" t="s">
        <v>47</v>
      </c>
      <c r="B11" s="65"/>
      <c r="C11" s="65"/>
      <c r="D11" s="68" t="str">
        <f t="shared" si="0"/>
        <v/>
      </c>
      <c r="E11" s="63"/>
    </row>
    <row r="12" s="53" customFormat="1" spans="1:5">
      <c r="A12" s="63" t="s">
        <v>48</v>
      </c>
      <c r="B12" s="65"/>
      <c r="C12" s="65">
        <v>10</v>
      </c>
      <c r="D12" s="68" t="str">
        <f t="shared" si="0"/>
        <v/>
      </c>
      <c r="E12" s="63"/>
    </row>
    <row r="13" s="53" customFormat="1" spans="1:5">
      <c r="A13" s="63" t="s">
        <v>49</v>
      </c>
      <c r="B13" s="65"/>
      <c r="C13" s="65">
        <v>20</v>
      </c>
      <c r="D13" s="68" t="str">
        <f t="shared" si="0"/>
        <v/>
      </c>
      <c r="E13" s="63"/>
    </row>
    <row r="14" s="53" customFormat="1" spans="1:5">
      <c r="A14" s="63" t="s">
        <v>50</v>
      </c>
      <c r="B14" s="65"/>
      <c r="C14" s="65">
        <v>10</v>
      </c>
      <c r="D14" s="68" t="str">
        <f t="shared" si="0"/>
        <v/>
      </c>
      <c r="E14" s="63"/>
    </row>
    <row r="15" s="53" customFormat="1" spans="1:5">
      <c r="A15" s="63" t="s">
        <v>51</v>
      </c>
      <c r="B15" s="65"/>
      <c r="C15" s="65">
        <v>10</v>
      </c>
      <c r="D15" s="68" t="str">
        <f t="shared" si="0"/>
        <v/>
      </c>
      <c r="E15" s="63"/>
    </row>
    <row r="16" s="53" customFormat="1" spans="1:5">
      <c r="A16" s="63" t="s">
        <v>52</v>
      </c>
      <c r="B16" s="65">
        <v>15</v>
      </c>
      <c r="C16" s="65">
        <v>15</v>
      </c>
      <c r="D16" s="68">
        <f t="shared" si="0"/>
        <v>100</v>
      </c>
      <c r="E16" s="63"/>
    </row>
    <row r="17" s="53" customFormat="1" spans="1:5">
      <c r="A17" s="63" t="s">
        <v>53</v>
      </c>
      <c r="B17" s="65"/>
      <c r="C17" s="65">
        <v>55</v>
      </c>
      <c r="D17" s="68" t="str">
        <f t="shared" si="0"/>
        <v/>
      </c>
      <c r="E17" s="63"/>
    </row>
    <row r="18" s="53" customFormat="1" spans="1:5">
      <c r="A18" s="80" t="s">
        <v>54</v>
      </c>
      <c r="B18" s="68">
        <f>SUM(B19:B26)</f>
        <v>416</v>
      </c>
      <c r="C18" s="68">
        <f>SUM(C19:C26)</f>
        <v>325</v>
      </c>
      <c r="D18" s="68">
        <f t="shared" si="0"/>
        <v>78.1</v>
      </c>
      <c r="E18" s="63"/>
    </row>
    <row r="19" s="53" customFormat="1" spans="1:5">
      <c r="A19" s="80" t="s">
        <v>43</v>
      </c>
      <c r="B19" s="65">
        <v>368</v>
      </c>
      <c r="C19" s="65">
        <v>225</v>
      </c>
      <c r="D19" s="68">
        <f t="shared" si="0"/>
        <v>61.1</v>
      </c>
      <c r="E19" s="63"/>
    </row>
    <row r="20" s="53" customFormat="1" spans="1:5">
      <c r="A20" s="80" t="s">
        <v>44</v>
      </c>
      <c r="B20" s="65"/>
      <c r="C20" s="65"/>
      <c r="D20" s="68" t="str">
        <f t="shared" si="0"/>
        <v/>
      </c>
      <c r="E20" s="63"/>
    </row>
    <row r="21" s="53" customFormat="1" spans="1:5">
      <c r="A21" s="81" t="s">
        <v>45</v>
      </c>
      <c r="B21" s="65"/>
      <c r="C21" s="65"/>
      <c r="D21" s="68" t="str">
        <f t="shared" si="0"/>
        <v/>
      </c>
      <c r="E21" s="63"/>
    </row>
    <row r="22" s="53" customFormat="1" spans="1:5">
      <c r="A22" s="81" t="s">
        <v>55</v>
      </c>
      <c r="B22" s="65"/>
      <c r="C22" s="65">
        <v>20</v>
      </c>
      <c r="D22" s="68" t="str">
        <f t="shared" si="0"/>
        <v/>
      </c>
      <c r="E22" s="63"/>
    </row>
    <row r="23" s="53" customFormat="1" spans="1:5">
      <c r="A23" s="81" t="s">
        <v>56</v>
      </c>
      <c r="B23" s="65"/>
      <c r="C23" s="65"/>
      <c r="D23" s="68" t="str">
        <f t="shared" si="0"/>
        <v/>
      </c>
      <c r="E23" s="63"/>
    </row>
    <row r="24" s="53" customFormat="1" spans="1:5">
      <c r="A24" s="81" t="s">
        <v>57</v>
      </c>
      <c r="B24" s="65"/>
      <c r="C24" s="65">
        <v>15</v>
      </c>
      <c r="D24" s="68" t="str">
        <f t="shared" si="0"/>
        <v/>
      </c>
      <c r="E24" s="63"/>
    </row>
    <row r="25" s="53" customFormat="1" spans="1:5">
      <c r="A25" s="81" t="s">
        <v>52</v>
      </c>
      <c r="B25" s="65">
        <v>48</v>
      </c>
      <c r="C25" s="65">
        <v>10</v>
      </c>
      <c r="D25" s="68">
        <f t="shared" si="0"/>
        <v>20.8</v>
      </c>
      <c r="E25" s="63"/>
    </row>
    <row r="26" s="53" customFormat="1" spans="1:5">
      <c r="A26" s="81" t="s">
        <v>58</v>
      </c>
      <c r="B26" s="65"/>
      <c r="C26" s="65">
        <v>55</v>
      </c>
      <c r="D26" s="68" t="str">
        <f t="shared" si="0"/>
        <v/>
      </c>
      <c r="E26" s="63"/>
    </row>
    <row r="27" s="53" customFormat="1" spans="1:5">
      <c r="A27" s="80" t="s">
        <v>59</v>
      </c>
      <c r="B27" s="68">
        <f>SUM(B28:B37)</f>
        <v>13794</v>
      </c>
      <c r="C27" s="68">
        <f>SUM(C28:C37)</f>
        <v>13802</v>
      </c>
      <c r="D27" s="68">
        <f t="shared" si="0"/>
        <v>100.1</v>
      </c>
      <c r="E27" s="63"/>
    </row>
    <row r="28" s="53" customFormat="1" spans="1:5">
      <c r="A28" s="80" t="s">
        <v>43</v>
      </c>
      <c r="B28" s="65">
        <v>4773</v>
      </c>
      <c r="C28" s="65">
        <v>4963</v>
      </c>
      <c r="D28" s="68">
        <f t="shared" si="0"/>
        <v>104</v>
      </c>
      <c r="E28" s="63"/>
    </row>
    <row r="29" s="53" customFormat="1" spans="1:5">
      <c r="A29" s="80" t="s">
        <v>44</v>
      </c>
      <c r="B29" s="65">
        <v>279</v>
      </c>
      <c r="C29" s="65"/>
      <c r="D29" s="68">
        <f t="shared" si="0"/>
        <v>0</v>
      </c>
      <c r="E29" s="63"/>
    </row>
    <row r="30" s="53" customFormat="1" spans="1:5">
      <c r="A30" s="81" t="s">
        <v>45</v>
      </c>
      <c r="B30" s="65">
        <v>529</v>
      </c>
      <c r="C30" s="65">
        <v>378</v>
      </c>
      <c r="D30" s="68">
        <f t="shared" si="0"/>
        <v>71.5</v>
      </c>
      <c r="E30" s="63"/>
    </row>
    <row r="31" s="53" customFormat="1" spans="1:5">
      <c r="A31" s="81" t="s">
        <v>60</v>
      </c>
      <c r="B31" s="65"/>
      <c r="C31" s="65"/>
      <c r="D31" s="68" t="str">
        <f t="shared" si="0"/>
        <v/>
      </c>
      <c r="E31" s="63"/>
    </row>
    <row r="32" s="53" customFormat="1" spans="1:5">
      <c r="A32" s="81" t="s">
        <v>61</v>
      </c>
      <c r="B32" s="65">
        <v>5</v>
      </c>
      <c r="C32" s="65"/>
      <c r="D32" s="68">
        <f t="shared" si="0"/>
        <v>0</v>
      </c>
      <c r="E32" s="63"/>
    </row>
    <row r="33" s="53" customFormat="1" spans="1:5">
      <c r="A33" s="82" t="s">
        <v>62</v>
      </c>
      <c r="B33" s="65">
        <v>1375</v>
      </c>
      <c r="C33" s="65">
        <v>488</v>
      </c>
      <c r="D33" s="68">
        <f t="shared" si="0"/>
        <v>35.5</v>
      </c>
      <c r="E33" s="63"/>
    </row>
    <row r="34" s="53" customFormat="1" spans="1:5">
      <c r="A34" s="80" t="s">
        <v>63</v>
      </c>
      <c r="B34" s="65">
        <v>582</v>
      </c>
      <c r="C34" s="65">
        <v>325</v>
      </c>
      <c r="D34" s="68">
        <f t="shared" si="0"/>
        <v>55.8</v>
      </c>
      <c r="E34" s="63"/>
    </row>
    <row r="35" s="53" customFormat="1" spans="1:5">
      <c r="A35" s="81" t="s">
        <v>64</v>
      </c>
      <c r="B35" s="65"/>
      <c r="C35" s="65"/>
      <c r="D35" s="68" t="str">
        <f t="shared" si="0"/>
        <v/>
      </c>
      <c r="E35" s="63"/>
    </row>
    <row r="36" s="53" customFormat="1" spans="1:5">
      <c r="A36" s="81" t="s">
        <v>52</v>
      </c>
      <c r="B36" s="65">
        <v>3426</v>
      </c>
      <c r="C36" s="65">
        <v>2000</v>
      </c>
      <c r="D36" s="68">
        <f t="shared" si="0"/>
        <v>58.4</v>
      </c>
      <c r="E36" s="63"/>
    </row>
    <row r="37" s="53" customFormat="1" spans="1:5">
      <c r="A37" s="81" t="s">
        <v>65</v>
      </c>
      <c r="B37" s="65">
        <v>2825</v>
      </c>
      <c r="C37" s="65">
        <v>5648</v>
      </c>
      <c r="D37" s="68">
        <f t="shared" si="0"/>
        <v>199.9</v>
      </c>
      <c r="E37" s="63"/>
    </row>
    <row r="38" s="53" customFormat="1" spans="1:5">
      <c r="A38" s="80" t="s">
        <v>66</v>
      </c>
      <c r="B38" s="68">
        <f>SUM(B39:B49)</f>
        <v>691</v>
      </c>
      <c r="C38" s="68">
        <f>SUM(C39:C49)</f>
        <v>524</v>
      </c>
      <c r="D38" s="68">
        <f t="shared" si="0"/>
        <v>75.8</v>
      </c>
      <c r="E38" s="63"/>
    </row>
    <row r="39" s="53" customFormat="1" spans="1:5">
      <c r="A39" s="80" t="s">
        <v>43</v>
      </c>
      <c r="B39" s="65">
        <v>206</v>
      </c>
      <c r="C39" s="65">
        <v>374</v>
      </c>
      <c r="D39" s="68">
        <f t="shared" si="0"/>
        <v>181.6</v>
      </c>
      <c r="E39" s="63"/>
    </row>
    <row r="40" s="53" customFormat="1" spans="1:5">
      <c r="A40" s="80" t="s">
        <v>44</v>
      </c>
      <c r="B40" s="65"/>
      <c r="C40" s="65"/>
      <c r="D40" s="68" t="str">
        <f t="shared" si="0"/>
        <v/>
      </c>
      <c r="E40" s="63"/>
    </row>
    <row r="41" s="53" customFormat="1" spans="1:5">
      <c r="A41" s="81" t="s">
        <v>45</v>
      </c>
      <c r="B41" s="65"/>
      <c r="C41" s="65"/>
      <c r="D41" s="68" t="str">
        <f t="shared" si="0"/>
        <v/>
      </c>
      <c r="E41" s="63"/>
    </row>
    <row r="42" s="53" customFormat="1" spans="1:5">
      <c r="A42" s="81" t="s">
        <v>67</v>
      </c>
      <c r="B42" s="65"/>
      <c r="C42" s="65"/>
      <c r="D42" s="68" t="str">
        <f t="shared" si="0"/>
        <v/>
      </c>
      <c r="E42" s="63"/>
    </row>
    <row r="43" s="53" customFormat="1" spans="1:5">
      <c r="A43" s="81" t="s">
        <v>68</v>
      </c>
      <c r="B43" s="65">
        <v>169</v>
      </c>
      <c r="C43" s="65"/>
      <c r="D43" s="68">
        <f t="shared" si="0"/>
        <v>0</v>
      </c>
      <c r="E43" s="63"/>
    </row>
    <row r="44" s="53" customFormat="1" spans="1:5">
      <c r="A44" s="80" t="s">
        <v>69</v>
      </c>
      <c r="B44" s="65"/>
      <c r="C44" s="65"/>
      <c r="D44" s="68" t="str">
        <f t="shared" si="0"/>
        <v/>
      </c>
      <c r="E44" s="63"/>
    </row>
    <row r="45" s="53" customFormat="1" spans="1:5">
      <c r="A45" s="80" t="s">
        <v>70</v>
      </c>
      <c r="B45" s="65"/>
      <c r="C45" s="65"/>
      <c r="D45" s="68" t="str">
        <f t="shared" si="0"/>
        <v/>
      </c>
      <c r="E45" s="63"/>
    </row>
    <row r="46" s="53" customFormat="1" spans="1:5">
      <c r="A46" s="80" t="s">
        <v>71</v>
      </c>
      <c r="B46" s="65">
        <v>78</v>
      </c>
      <c r="C46" s="65"/>
      <c r="D46" s="68">
        <f t="shared" si="0"/>
        <v>0</v>
      </c>
      <c r="E46" s="63"/>
    </row>
    <row r="47" s="53" customFormat="1" spans="1:5">
      <c r="A47" s="80" t="s">
        <v>72</v>
      </c>
      <c r="B47" s="65"/>
      <c r="C47" s="65"/>
      <c r="D47" s="68" t="str">
        <f t="shared" si="0"/>
        <v/>
      </c>
      <c r="E47" s="63"/>
    </row>
    <row r="48" s="53" customFormat="1" spans="1:5">
      <c r="A48" s="80" t="s">
        <v>52</v>
      </c>
      <c r="B48" s="65">
        <v>20</v>
      </c>
      <c r="C48" s="65">
        <v>30</v>
      </c>
      <c r="D48" s="68">
        <f t="shared" si="0"/>
        <v>150</v>
      </c>
      <c r="E48" s="63"/>
    </row>
    <row r="49" s="53" customFormat="1" spans="1:5">
      <c r="A49" s="81" t="s">
        <v>73</v>
      </c>
      <c r="B49" s="65">
        <v>218</v>
      </c>
      <c r="C49" s="65">
        <v>120</v>
      </c>
      <c r="D49" s="68">
        <f t="shared" si="0"/>
        <v>55</v>
      </c>
      <c r="E49" s="63"/>
    </row>
    <row r="50" s="53" customFormat="1" spans="1:5">
      <c r="A50" s="81" t="s">
        <v>74</v>
      </c>
      <c r="B50" s="68">
        <f>SUM(B51:B60)</f>
        <v>903</v>
      </c>
      <c r="C50" s="68">
        <f>SUM(C51:C60)</f>
        <v>329</v>
      </c>
      <c r="D50" s="68">
        <f t="shared" si="0"/>
        <v>36.4</v>
      </c>
      <c r="E50" s="63"/>
    </row>
    <row r="51" s="53" customFormat="1" spans="1:5">
      <c r="A51" s="81" t="s">
        <v>43</v>
      </c>
      <c r="B51" s="65">
        <v>642</v>
      </c>
      <c r="C51" s="65">
        <v>189</v>
      </c>
      <c r="D51" s="68">
        <f t="shared" si="0"/>
        <v>29.4</v>
      </c>
      <c r="E51" s="63"/>
    </row>
    <row r="52" s="53" customFormat="1" spans="1:5">
      <c r="A52" s="63" t="s">
        <v>44</v>
      </c>
      <c r="B52" s="65">
        <v>129</v>
      </c>
      <c r="C52" s="65"/>
      <c r="D52" s="68">
        <f t="shared" si="0"/>
        <v>0</v>
      </c>
      <c r="E52" s="63"/>
    </row>
    <row r="53" s="53" customFormat="1" spans="1:5">
      <c r="A53" s="80" t="s">
        <v>45</v>
      </c>
      <c r="B53" s="65"/>
      <c r="C53" s="65"/>
      <c r="D53" s="68" t="str">
        <f t="shared" si="0"/>
        <v/>
      </c>
      <c r="E53" s="63"/>
    </row>
    <row r="54" s="53" customFormat="1" spans="1:5">
      <c r="A54" s="80" t="s">
        <v>75</v>
      </c>
      <c r="B54" s="65"/>
      <c r="C54" s="65"/>
      <c r="D54" s="68" t="str">
        <f t="shared" si="0"/>
        <v/>
      </c>
      <c r="E54" s="63"/>
    </row>
    <row r="55" s="53" customFormat="1" spans="1:5">
      <c r="A55" s="80" t="s">
        <v>76</v>
      </c>
      <c r="B55" s="65"/>
      <c r="C55" s="65">
        <v>30</v>
      </c>
      <c r="D55" s="68" t="str">
        <f t="shared" si="0"/>
        <v/>
      </c>
      <c r="E55" s="63"/>
    </row>
    <row r="56" s="53" customFormat="1" spans="1:5">
      <c r="A56" s="81" t="s">
        <v>77</v>
      </c>
      <c r="B56" s="65"/>
      <c r="C56" s="65"/>
      <c r="D56" s="68" t="str">
        <f t="shared" si="0"/>
        <v/>
      </c>
      <c r="E56" s="63"/>
    </row>
    <row r="57" s="53" customFormat="1" spans="1:5">
      <c r="A57" s="81" t="s">
        <v>78</v>
      </c>
      <c r="B57" s="65"/>
      <c r="C57" s="65">
        <v>50</v>
      </c>
      <c r="D57" s="68" t="str">
        <f t="shared" si="0"/>
        <v/>
      </c>
      <c r="E57" s="63"/>
    </row>
    <row r="58" s="53" customFormat="1" spans="1:5">
      <c r="A58" s="81" t="s">
        <v>79</v>
      </c>
      <c r="B58" s="65">
        <v>65</v>
      </c>
      <c r="C58" s="65">
        <v>20</v>
      </c>
      <c r="D58" s="68">
        <f t="shared" si="0"/>
        <v>30.8</v>
      </c>
      <c r="E58" s="63"/>
    </row>
    <row r="59" s="53" customFormat="1" spans="1:5">
      <c r="A59" s="80" t="s">
        <v>52</v>
      </c>
      <c r="B59" s="65">
        <v>53</v>
      </c>
      <c r="C59" s="65">
        <v>10</v>
      </c>
      <c r="D59" s="68">
        <f t="shared" si="0"/>
        <v>18.9</v>
      </c>
      <c r="E59" s="63"/>
    </row>
    <row r="60" s="53" customFormat="1" spans="1:5">
      <c r="A60" s="81" t="s">
        <v>80</v>
      </c>
      <c r="B60" s="65">
        <v>14</v>
      </c>
      <c r="C60" s="65">
        <v>30</v>
      </c>
      <c r="D60" s="68">
        <f t="shared" si="0"/>
        <v>214.3</v>
      </c>
      <c r="E60" s="63"/>
    </row>
    <row r="61" s="53" customFormat="1" spans="1:5">
      <c r="A61" s="82" t="s">
        <v>81</v>
      </c>
      <c r="B61" s="68">
        <f>SUM(B62:B71)</f>
        <v>3089</v>
      </c>
      <c r="C61" s="68">
        <f>SUM(C62:C71)</f>
        <v>2930</v>
      </c>
      <c r="D61" s="68">
        <f t="shared" si="0"/>
        <v>94.9</v>
      </c>
      <c r="E61" s="63"/>
    </row>
    <row r="62" s="53" customFormat="1" spans="1:5">
      <c r="A62" s="81" t="s">
        <v>43</v>
      </c>
      <c r="B62" s="65">
        <v>509</v>
      </c>
      <c r="C62" s="65">
        <v>1068</v>
      </c>
      <c r="D62" s="68">
        <f t="shared" si="0"/>
        <v>209.8</v>
      </c>
      <c r="E62" s="63"/>
    </row>
    <row r="63" s="53" customFormat="1" spans="1:5">
      <c r="A63" s="63" t="s">
        <v>44</v>
      </c>
      <c r="B63" s="65">
        <v>1123</v>
      </c>
      <c r="C63" s="65"/>
      <c r="D63" s="68">
        <f t="shared" si="0"/>
        <v>0</v>
      </c>
      <c r="E63" s="63"/>
    </row>
    <row r="64" s="53" customFormat="1" spans="1:5">
      <c r="A64" s="63" t="s">
        <v>45</v>
      </c>
      <c r="B64" s="65"/>
      <c r="C64" s="65"/>
      <c r="D64" s="68" t="str">
        <f t="shared" si="0"/>
        <v/>
      </c>
      <c r="E64" s="63"/>
    </row>
    <row r="65" s="53" customFormat="1" spans="1:5">
      <c r="A65" s="63" t="s">
        <v>82</v>
      </c>
      <c r="B65" s="65"/>
      <c r="C65" s="65"/>
      <c r="D65" s="68" t="str">
        <f t="shared" si="0"/>
        <v/>
      </c>
      <c r="E65" s="63"/>
    </row>
    <row r="66" s="53" customFormat="1" spans="1:5">
      <c r="A66" s="63" t="s">
        <v>83</v>
      </c>
      <c r="B66" s="65"/>
      <c r="C66" s="65"/>
      <c r="D66" s="68" t="str">
        <f t="shared" si="0"/>
        <v/>
      </c>
      <c r="E66" s="63"/>
    </row>
    <row r="67" s="53" customFormat="1" spans="1:5">
      <c r="A67" s="63" t="s">
        <v>84</v>
      </c>
      <c r="B67" s="65"/>
      <c r="C67" s="65"/>
      <c r="D67" s="68" t="str">
        <f t="shared" si="0"/>
        <v/>
      </c>
      <c r="E67" s="63"/>
    </row>
    <row r="68" s="53" customFormat="1" spans="1:5">
      <c r="A68" s="80" t="s">
        <v>85</v>
      </c>
      <c r="B68" s="65"/>
      <c r="C68" s="65">
        <v>20</v>
      </c>
      <c r="D68" s="68" t="str">
        <f t="shared" si="0"/>
        <v/>
      </c>
      <c r="E68" s="63"/>
    </row>
    <row r="69" s="53" customFormat="1" spans="1:5">
      <c r="A69" s="81" t="s">
        <v>86</v>
      </c>
      <c r="B69" s="65"/>
      <c r="C69" s="65">
        <v>600</v>
      </c>
      <c r="D69" s="68" t="str">
        <f t="shared" ref="D69:D132" si="1">IF(B69=0,"",ROUND(C69/B69*100,1))</f>
        <v/>
      </c>
      <c r="E69" s="63"/>
    </row>
    <row r="70" s="53" customFormat="1" spans="1:5">
      <c r="A70" s="81" t="s">
        <v>52</v>
      </c>
      <c r="B70" s="65">
        <v>1223</v>
      </c>
      <c r="C70" s="65">
        <v>800</v>
      </c>
      <c r="D70" s="68">
        <f t="shared" si="1"/>
        <v>65.4</v>
      </c>
      <c r="E70" s="63"/>
    </row>
    <row r="71" s="53" customFormat="1" spans="1:5">
      <c r="A71" s="81" t="s">
        <v>87</v>
      </c>
      <c r="B71" s="65">
        <v>234</v>
      </c>
      <c r="C71" s="65">
        <v>442</v>
      </c>
      <c r="D71" s="68">
        <f t="shared" si="1"/>
        <v>188.9</v>
      </c>
      <c r="E71" s="63"/>
    </row>
    <row r="72" s="53" customFormat="1" spans="1:5">
      <c r="A72" s="80" t="s">
        <v>88</v>
      </c>
      <c r="B72" s="68">
        <f>SUM(B73:B83)</f>
        <v>997</v>
      </c>
      <c r="C72" s="68">
        <f>SUM(C73:C83)</f>
        <v>355</v>
      </c>
      <c r="D72" s="68">
        <f t="shared" si="1"/>
        <v>35.6</v>
      </c>
      <c r="E72" s="63"/>
    </row>
    <row r="73" s="53" customFormat="1" spans="1:5">
      <c r="A73" s="80" t="s">
        <v>43</v>
      </c>
      <c r="B73" s="65">
        <v>1</v>
      </c>
      <c r="C73" s="65"/>
      <c r="D73" s="68">
        <f t="shared" si="1"/>
        <v>0</v>
      </c>
      <c r="E73" s="63"/>
    </row>
    <row r="74" s="53" customFormat="1" spans="1:5">
      <c r="A74" s="80" t="s">
        <v>44</v>
      </c>
      <c r="B74" s="65">
        <v>167</v>
      </c>
      <c r="C74" s="65"/>
      <c r="D74" s="68">
        <f t="shared" si="1"/>
        <v>0</v>
      </c>
      <c r="E74" s="63"/>
    </row>
    <row r="75" s="53" customFormat="1" spans="1:5">
      <c r="A75" s="81" t="s">
        <v>45</v>
      </c>
      <c r="B75" s="65"/>
      <c r="C75" s="65"/>
      <c r="D75" s="68" t="str">
        <f t="shared" si="1"/>
        <v/>
      </c>
      <c r="E75" s="63"/>
    </row>
    <row r="76" s="53" customFormat="1" spans="1:5">
      <c r="A76" s="81" t="s">
        <v>89</v>
      </c>
      <c r="B76" s="65"/>
      <c r="C76" s="65"/>
      <c r="D76" s="68" t="str">
        <f t="shared" si="1"/>
        <v/>
      </c>
      <c r="E76" s="63"/>
    </row>
    <row r="77" s="53" customFormat="1" spans="1:5">
      <c r="A77" s="81" t="s">
        <v>90</v>
      </c>
      <c r="B77" s="65"/>
      <c r="C77" s="65"/>
      <c r="D77" s="68" t="str">
        <f t="shared" si="1"/>
        <v/>
      </c>
      <c r="E77" s="63"/>
    </row>
    <row r="78" s="53" customFormat="1" spans="1:5">
      <c r="A78" s="63" t="s">
        <v>91</v>
      </c>
      <c r="B78" s="65"/>
      <c r="C78" s="65"/>
      <c r="D78" s="68" t="str">
        <f t="shared" si="1"/>
        <v/>
      </c>
      <c r="E78" s="63"/>
    </row>
    <row r="79" s="53" customFormat="1" spans="1:5">
      <c r="A79" s="80" t="s">
        <v>92</v>
      </c>
      <c r="B79" s="65"/>
      <c r="C79" s="65"/>
      <c r="D79" s="68" t="str">
        <f t="shared" si="1"/>
        <v/>
      </c>
      <c r="E79" s="63"/>
    </row>
    <row r="80" s="53" customFormat="1" spans="1:5">
      <c r="A80" s="80" t="s">
        <v>93</v>
      </c>
      <c r="B80" s="65">
        <v>798</v>
      </c>
      <c r="C80" s="65">
        <v>355</v>
      </c>
      <c r="D80" s="68">
        <f t="shared" si="1"/>
        <v>44.5</v>
      </c>
      <c r="E80" s="63"/>
    </row>
    <row r="81" s="53" customFormat="1" spans="1:5">
      <c r="A81" s="80" t="s">
        <v>85</v>
      </c>
      <c r="B81" s="65"/>
      <c r="C81" s="65"/>
      <c r="D81" s="68" t="str">
        <f t="shared" si="1"/>
        <v/>
      </c>
      <c r="E81" s="63"/>
    </row>
    <row r="82" s="53" customFormat="1" spans="1:5">
      <c r="A82" s="81" t="s">
        <v>52</v>
      </c>
      <c r="B82" s="65"/>
      <c r="C82" s="65"/>
      <c r="D82" s="68" t="str">
        <f t="shared" si="1"/>
        <v/>
      </c>
      <c r="E82" s="63"/>
    </row>
    <row r="83" s="53" customFormat="1" spans="1:5">
      <c r="A83" s="81" t="s">
        <v>94</v>
      </c>
      <c r="B83" s="65">
        <v>31</v>
      </c>
      <c r="C83" s="65"/>
      <c r="D83" s="68">
        <f t="shared" si="1"/>
        <v>0</v>
      </c>
      <c r="E83" s="63"/>
    </row>
    <row r="84" s="53" customFormat="1" spans="1:5">
      <c r="A84" s="81" t="s">
        <v>95</v>
      </c>
      <c r="B84" s="68">
        <f>SUM(B85:B92)</f>
        <v>479</v>
      </c>
      <c r="C84" s="68">
        <f>SUM(C85:C92)</f>
        <v>322</v>
      </c>
      <c r="D84" s="68">
        <f t="shared" si="1"/>
        <v>67.2</v>
      </c>
      <c r="E84" s="63"/>
    </row>
    <row r="85" s="53" customFormat="1" spans="1:5">
      <c r="A85" s="80" t="s">
        <v>43</v>
      </c>
      <c r="B85" s="65">
        <v>247</v>
      </c>
      <c r="C85" s="65">
        <v>180</v>
      </c>
      <c r="D85" s="68">
        <f t="shared" si="1"/>
        <v>72.9</v>
      </c>
      <c r="E85" s="63"/>
    </row>
    <row r="86" s="53" customFormat="1" spans="1:5">
      <c r="A86" s="80" t="s">
        <v>44</v>
      </c>
      <c r="B86" s="65">
        <v>176</v>
      </c>
      <c r="C86" s="65"/>
      <c r="D86" s="68">
        <f t="shared" si="1"/>
        <v>0</v>
      </c>
      <c r="E86" s="63"/>
    </row>
    <row r="87" s="53" customFormat="1" spans="1:5">
      <c r="A87" s="80" t="s">
        <v>45</v>
      </c>
      <c r="B87" s="65"/>
      <c r="C87" s="65"/>
      <c r="D87" s="68" t="str">
        <f t="shared" si="1"/>
        <v/>
      </c>
      <c r="E87" s="63"/>
    </row>
    <row r="88" s="53" customFormat="1" spans="1:5">
      <c r="A88" s="83" t="s">
        <v>96</v>
      </c>
      <c r="B88" s="65">
        <v>53</v>
      </c>
      <c r="C88" s="65">
        <v>50</v>
      </c>
      <c r="D88" s="68">
        <f t="shared" si="1"/>
        <v>94.3</v>
      </c>
      <c r="E88" s="63"/>
    </row>
    <row r="89" s="53" customFormat="1" spans="1:5">
      <c r="A89" s="81" t="s">
        <v>97</v>
      </c>
      <c r="B89" s="65"/>
      <c r="C89" s="65">
        <v>30</v>
      </c>
      <c r="D89" s="68" t="str">
        <f t="shared" si="1"/>
        <v/>
      </c>
      <c r="E89" s="63"/>
    </row>
    <row r="90" s="53" customFormat="1" spans="1:5">
      <c r="A90" s="81" t="s">
        <v>85</v>
      </c>
      <c r="B90" s="65"/>
      <c r="C90" s="65"/>
      <c r="D90" s="68" t="str">
        <f t="shared" si="1"/>
        <v/>
      </c>
      <c r="E90" s="63"/>
    </row>
    <row r="91" s="53" customFormat="1" spans="1:5">
      <c r="A91" s="81" t="s">
        <v>52</v>
      </c>
      <c r="B91" s="65"/>
      <c r="C91" s="65">
        <v>30</v>
      </c>
      <c r="D91" s="68" t="str">
        <f t="shared" si="1"/>
        <v/>
      </c>
      <c r="E91" s="63"/>
    </row>
    <row r="92" s="53" customFormat="1" spans="1:5">
      <c r="A92" s="63" t="s">
        <v>98</v>
      </c>
      <c r="B92" s="65">
        <v>3</v>
      </c>
      <c r="C92" s="65">
        <v>32</v>
      </c>
      <c r="D92" s="68">
        <f t="shared" si="1"/>
        <v>1066.7</v>
      </c>
      <c r="E92" s="63"/>
    </row>
    <row r="93" s="53" customFormat="1" spans="1:5">
      <c r="A93" s="80" t="s">
        <v>99</v>
      </c>
      <c r="B93" s="68">
        <f>SUM(B94:B105)</f>
        <v>0</v>
      </c>
      <c r="C93" s="68">
        <f>SUM(C94:C105)</f>
        <v>0</v>
      </c>
      <c r="D93" s="68" t="str">
        <f t="shared" si="1"/>
        <v/>
      </c>
      <c r="E93" s="63"/>
    </row>
    <row r="94" s="53" customFormat="1" spans="1:5">
      <c r="A94" s="80" t="s">
        <v>43</v>
      </c>
      <c r="B94" s="65"/>
      <c r="C94" s="65"/>
      <c r="D94" s="68" t="str">
        <f t="shared" si="1"/>
        <v/>
      </c>
      <c r="E94" s="63"/>
    </row>
    <row r="95" s="53" customFormat="1" spans="1:5">
      <c r="A95" s="81" t="s">
        <v>44</v>
      </c>
      <c r="B95" s="65"/>
      <c r="C95" s="65"/>
      <c r="D95" s="68" t="str">
        <f t="shared" si="1"/>
        <v/>
      </c>
      <c r="E95" s="63"/>
    </row>
    <row r="96" s="53" customFormat="1" spans="1:5">
      <c r="A96" s="81" t="s">
        <v>45</v>
      </c>
      <c r="B96" s="65"/>
      <c r="C96" s="65"/>
      <c r="D96" s="68" t="str">
        <f t="shared" si="1"/>
        <v/>
      </c>
      <c r="E96" s="63"/>
    </row>
    <row r="97" s="53" customFormat="1" spans="1:5">
      <c r="A97" s="80" t="s">
        <v>100</v>
      </c>
      <c r="B97" s="65"/>
      <c r="C97" s="65"/>
      <c r="D97" s="68" t="str">
        <f t="shared" si="1"/>
        <v/>
      </c>
      <c r="E97" s="63"/>
    </row>
    <row r="98" s="53" customFormat="1" spans="1:5">
      <c r="A98" s="80" t="s">
        <v>101</v>
      </c>
      <c r="B98" s="65"/>
      <c r="C98" s="65"/>
      <c r="D98" s="68" t="str">
        <f t="shared" si="1"/>
        <v/>
      </c>
      <c r="E98" s="63"/>
    </row>
    <row r="99" s="53" customFormat="1" spans="1:5">
      <c r="A99" s="80" t="s">
        <v>85</v>
      </c>
      <c r="B99" s="65"/>
      <c r="C99" s="65"/>
      <c r="D99" s="68" t="str">
        <f t="shared" si="1"/>
        <v/>
      </c>
      <c r="E99" s="63"/>
    </row>
    <row r="100" s="53" customFormat="1" spans="1:5">
      <c r="A100" s="80" t="s">
        <v>102</v>
      </c>
      <c r="B100" s="65"/>
      <c r="C100" s="65"/>
      <c r="D100" s="68" t="str">
        <f t="shared" si="1"/>
        <v/>
      </c>
      <c r="E100" s="63"/>
    </row>
    <row r="101" s="53" customFormat="1" spans="1:5">
      <c r="A101" s="80" t="s">
        <v>103</v>
      </c>
      <c r="B101" s="65"/>
      <c r="C101" s="65"/>
      <c r="D101" s="68" t="str">
        <f t="shared" si="1"/>
        <v/>
      </c>
      <c r="E101" s="63"/>
    </row>
    <row r="102" s="53" customFormat="1" spans="1:5">
      <c r="A102" s="80" t="s">
        <v>104</v>
      </c>
      <c r="B102" s="65"/>
      <c r="C102" s="65"/>
      <c r="D102" s="68" t="str">
        <f t="shared" si="1"/>
        <v/>
      </c>
      <c r="E102" s="63"/>
    </row>
    <row r="103" s="53" customFormat="1" spans="1:5">
      <c r="A103" s="80" t="s">
        <v>105</v>
      </c>
      <c r="B103" s="65"/>
      <c r="C103" s="65"/>
      <c r="D103" s="68" t="str">
        <f t="shared" si="1"/>
        <v/>
      </c>
      <c r="E103" s="63"/>
    </row>
    <row r="104" s="53" customFormat="1" spans="1:5">
      <c r="A104" s="81" t="s">
        <v>52</v>
      </c>
      <c r="B104" s="65"/>
      <c r="C104" s="65"/>
      <c r="D104" s="68" t="str">
        <f t="shared" si="1"/>
        <v/>
      </c>
      <c r="E104" s="63"/>
    </row>
    <row r="105" s="53" customFormat="1" spans="1:5">
      <c r="A105" s="81" t="s">
        <v>106</v>
      </c>
      <c r="B105" s="65"/>
      <c r="C105" s="65"/>
      <c r="D105" s="68" t="str">
        <f t="shared" si="1"/>
        <v/>
      </c>
      <c r="E105" s="63"/>
    </row>
    <row r="106" s="53" customFormat="1" spans="1:5">
      <c r="A106" s="81" t="s">
        <v>107</v>
      </c>
      <c r="B106" s="68">
        <f>SUM(B107:B115)</f>
        <v>291</v>
      </c>
      <c r="C106" s="68">
        <f>SUM(C107:C115)</f>
        <v>177</v>
      </c>
      <c r="D106" s="68">
        <f t="shared" si="1"/>
        <v>60.8</v>
      </c>
      <c r="E106" s="63"/>
    </row>
    <row r="107" s="53" customFormat="1" spans="1:5">
      <c r="A107" s="81" t="s">
        <v>43</v>
      </c>
      <c r="B107" s="65">
        <v>32</v>
      </c>
      <c r="C107" s="65"/>
      <c r="D107" s="68">
        <f t="shared" si="1"/>
        <v>0</v>
      </c>
      <c r="E107" s="63"/>
    </row>
    <row r="108" s="53" customFormat="1" spans="1:5">
      <c r="A108" s="80" t="s">
        <v>44</v>
      </c>
      <c r="B108" s="65"/>
      <c r="C108" s="65"/>
      <c r="D108" s="68" t="str">
        <f t="shared" si="1"/>
        <v/>
      </c>
      <c r="E108" s="63"/>
    </row>
    <row r="109" s="53" customFormat="1" spans="1:5">
      <c r="A109" s="80" t="s">
        <v>45</v>
      </c>
      <c r="B109" s="65"/>
      <c r="C109" s="65"/>
      <c r="D109" s="68" t="str">
        <f t="shared" si="1"/>
        <v/>
      </c>
      <c r="E109" s="63"/>
    </row>
    <row r="110" s="53" customFormat="1" spans="1:5">
      <c r="A110" s="80" t="s">
        <v>108</v>
      </c>
      <c r="B110" s="65"/>
      <c r="C110" s="65"/>
      <c r="D110" s="68" t="str">
        <f t="shared" si="1"/>
        <v/>
      </c>
      <c r="E110" s="63"/>
    </row>
    <row r="111" s="53" customFormat="1" spans="1:5">
      <c r="A111" s="81" t="s">
        <v>109</v>
      </c>
      <c r="B111" s="65"/>
      <c r="C111" s="65"/>
      <c r="D111" s="68" t="str">
        <f t="shared" si="1"/>
        <v/>
      </c>
      <c r="E111" s="63"/>
    </row>
    <row r="112" s="53" customFormat="1" spans="1:5">
      <c r="A112" s="81" t="s">
        <v>110</v>
      </c>
      <c r="B112" s="65"/>
      <c r="C112" s="65"/>
      <c r="D112" s="68" t="str">
        <f t="shared" si="1"/>
        <v/>
      </c>
      <c r="E112" s="63"/>
    </row>
    <row r="113" s="53" customFormat="1" spans="1:5">
      <c r="A113" s="80" t="s">
        <v>111</v>
      </c>
      <c r="B113" s="65">
        <v>20</v>
      </c>
      <c r="C113" s="65"/>
      <c r="D113" s="68">
        <f t="shared" si="1"/>
        <v>0</v>
      </c>
      <c r="E113" s="63"/>
    </row>
    <row r="114" s="53" customFormat="1" spans="1:5">
      <c r="A114" s="83" t="s">
        <v>52</v>
      </c>
      <c r="B114" s="65"/>
      <c r="C114" s="65"/>
      <c r="D114" s="68" t="str">
        <f t="shared" si="1"/>
        <v/>
      </c>
      <c r="E114" s="63"/>
    </row>
    <row r="115" s="53" customFormat="1" spans="1:5">
      <c r="A115" s="81" t="s">
        <v>112</v>
      </c>
      <c r="B115" s="65">
        <v>239</v>
      </c>
      <c r="C115" s="65">
        <v>177</v>
      </c>
      <c r="D115" s="68">
        <f t="shared" si="1"/>
        <v>74.1</v>
      </c>
      <c r="E115" s="63"/>
    </row>
    <row r="116" s="53" customFormat="1" spans="1:5">
      <c r="A116" s="84" t="s">
        <v>113</v>
      </c>
      <c r="B116" s="68">
        <f>SUM(B117:B124)</f>
        <v>1032</v>
      </c>
      <c r="C116" s="68">
        <f>SUM(C117:C124)</f>
        <v>1912</v>
      </c>
      <c r="D116" s="68">
        <f t="shared" si="1"/>
        <v>185.3</v>
      </c>
      <c r="E116" s="63"/>
    </row>
    <row r="117" s="53" customFormat="1" spans="1:5">
      <c r="A117" s="80" t="s">
        <v>43</v>
      </c>
      <c r="B117" s="65">
        <v>594</v>
      </c>
      <c r="C117" s="65">
        <v>1301</v>
      </c>
      <c r="D117" s="68">
        <f t="shared" si="1"/>
        <v>219</v>
      </c>
      <c r="E117" s="63"/>
    </row>
    <row r="118" s="53" customFormat="1" spans="1:5">
      <c r="A118" s="80" t="s">
        <v>44</v>
      </c>
      <c r="B118" s="65">
        <v>18</v>
      </c>
      <c r="C118" s="65"/>
      <c r="D118" s="68">
        <f t="shared" si="1"/>
        <v>0</v>
      </c>
      <c r="E118" s="63"/>
    </row>
    <row r="119" s="53" customFormat="1" spans="1:5">
      <c r="A119" s="80" t="s">
        <v>45</v>
      </c>
      <c r="B119" s="65"/>
      <c r="C119" s="65"/>
      <c r="D119" s="68" t="str">
        <f t="shared" si="1"/>
        <v/>
      </c>
      <c r="E119" s="63"/>
    </row>
    <row r="120" s="53" customFormat="1" spans="1:5">
      <c r="A120" s="81" t="s">
        <v>114</v>
      </c>
      <c r="B120" s="65"/>
      <c r="C120" s="65"/>
      <c r="D120" s="68" t="str">
        <f t="shared" si="1"/>
        <v/>
      </c>
      <c r="E120" s="63"/>
    </row>
    <row r="121" s="53" customFormat="1" spans="1:5">
      <c r="A121" s="81" t="s">
        <v>115</v>
      </c>
      <c r="B121" s="65"/>
      <c r="C121" s="65"/>
      <c r="D121" s="68" t="str">
        <f t="shared" si="1"/>
        <v/>
      </c>
      <c r="E121" s="63"/>
    </row>
    <row r="122" s="53" customFormat="1" spans="1:5">
      <c r="A122" s="81" t="s">
        <v>116</v>
      </c>
      <c r="B122" s="65"/>
      <c r="C122" s="65">
        <v>50</v>
      </c>
      <c r="D122" s="68" t="str">
        <f t="shared" si="1"/>
        <v/>
      </c>
      <c r="E122" s="63"/>
    </row>
    <row r="123" s="53" customFormat="1" spans="1:5">
      <c r="A123" s="80" t="s">
        <v>52</v>
      </c>
      <c r="B123" s="65">
        <v>37</v>
      </c>
      <c r="C123" s="65">
        <v>100</v>
      </c>
      <c r="D123" s="68">
        <f t="shared" si="1"/>
        <v>270.3</v>
      </c>
      <c r="E123" s="63"/>
    </row>
    <row r="124" s="53" customFormat="1" spans="1:5">
      <c r="A124" s="80" t="s">
        <v>117</v>
      </c>
      <c r="B124" s="65">
        <v>383</v>
      </c>
      <c r="C124" s="65">
        <v>461</v>
      </c>
      <c r="D124" s="68">
        <f t="shared" si="1"/>
        <v>120.4</v>
      </c>
      <c r="E124" s="63"/>
    </row>
    <row r="125" s="53" customFormat="1" spans="1:5">
      <c r="A125" s="63" t="s">
        <v>118</v>
      </c>
      <c r="B125" s="68">
        <f>SUM(B126:B135)</f>
        <v>727</v>
      </c>
      <c r="C125" s="68">
        <f>SUM(C126:C135)</f>
        <v>617</v>
      </c>
      <c r="D125" s="68">
        <f t="shared" si="1"/>
        <v>84.9</v>
      </c>
      <c r="E125" s="63"/>
    </row>
    <row r="126" s="53" customFormat="1" spans="1:5">
      <c r="A126" s="80" t="s">
        <v>43</v>
      </c>
      <c r="B126" s="65">
        <v>335</v>
      </c>
      <c r="C126" s="65">
        <v>309</v>
      </c>
      <c r="D126" s="68">
        <f t="shared" si="1"/>
        <v>92.2</v>
      </c>
      <c r="E126" s="63"/>
    </row>
    <row r="127" s="53" customFormat="1" spans="1:5">
      <c r="A127" s="80" t="s">
        <v>44</v>
      </c>
      <c r="B127" s="65"/>
      <c r="C127" s="65"/>
      <c r="D127" s="68" t="str">
        <f t="shared" si="1"/>
        <v/>
      </c>
      <c r="E127" s="63"/>
    </row>
    <row r="128" s="53" customFormat="1" spans="1:5">
      <c r="A128" s="80" t="s">
        <v>45</v>
      </c>
      <c r="B128" s="65"/>
      <c r="C128" s="65"/>
      <c r="D128" s="68" t="str">
        <f t="shared" si="1"/>
        <v/>
      </c>
      <c r="E128" s="63"/>
    </row>
    <row r="129" s="53" customFormat="1" spans="1:5">
      <c r="A129" s="81" t="s">
        <v>119</v>
      </c>
      <c r="B129" s="65"/>
      <c r="C129" s="65">
        <v>84</v>
      </c>
      <c r="D129" s="68" t="str">
        <f t="shared" si="1"/>
        <v/>
      </c>
      <c r="E129" s="63"/>
    </row>
    <row r="130" s="53" customFormat="1" spans="1:5">
      <c r="A130" s="81" t="s">
        <v>120</v>
      </c>
      <c r="B130" s="65"/>
      <c r="C130" s="65"/>
      <c r="D130" s="68" t="str">
        <f t="shared" si="1"/>
        <v/>
      </c>
      <c r="E130" s="63"/>
    </row>
    <row r="131" s="53" customFormat="1" spans="1:5">
      <c r="A131" s="81" t="s">
        <v>121</v>
      </c>
      <c r="B131" s="65"/>
      <c r="C131" s="65"/>
      <c r="D131" s="68" t="str">
        <f t="shared" si="1"/>
        <v/>
      </c>
      <c r="E131" s="63"/>
    </row>
    <row r="132" s="53" customFormat="1" spans="1:5">
      <c r="A132" s="80" t="s">
        <v>122</v>
      </c>
      <c r="B132" s="65"/>
      <c r="C132" s="65"/>
      <c r="D132" s="68" t="str">
        <f t="shared" si="1"/>
        <v/>
      </c>
      <c r="E132" s="63"/>
    </row>
    <row r="133" s="53" customFormat="1" spans="1:5">
      <c r="A133" s="80" t="s">
        <v>123</v>
      </c>
      <c r="B133" s="65">
        <v>186</v>
      </c>
      <c r="C133" s="65">
        <v>224</v>
      </c>
      <c r="D133" s="68">
        <f t="shared" ref="D133:D196" si="2">IF(B133=0,"",ROUND(C133/B133*100,1))</f>
        <v>120.4</v>
      </c>
      <c r="E133" s="63"/>
    </row>
    <row r="134" s="53" customFormat="1" spans="1:5">
      <c r="A134" s="80" t="s">
        <v>52</v>
      </c>
      <c r="B134" s="65">
        <v>6</v>
      </c>
      <c r="C134" s="65"/>
      <c r="D134" s="68">
        <f t="shared" si="2"/>
        <v>0</v>
      </c>
      <c r="E134" s="63"/>
    </row>
    <row r="135" s="53" customFormat="1" spans="1:5">
      <c r="A135" s="81" t="s">
        <v>124</v>
      </c>
      <c r="B135" s="65">
        <v>200</v>
      </c>
      <c r="C135" s="65"/>
      <c r="D135" s="68">
        <f t="shared" si="2"/>
        <v>0</v>
      </c>
      <c r="E135" s="63"/>
    </row>
    <row r="136" s="53" customFormat="1" spans="1:5">
      <c r="A136" s="81" t="s">
        <v>125</v>
      </c>
      <c r="B136" s="68">
        <f>SUM(B137:B148)</f>
        <v>0</v>
      </c>
      <c r="C136" s="68">
        <f>SUM(C137:C148)</f>
        <v>0</v>
      </c>
      <c r="D136" s="68" t="str">
        <f t="shared" si="2"/>
        <v/>
      </c>
      <c r="E136" s="63"/>
    </row>
    <row r="137" s="53" customFormat="1" spans="1:5">
      <c r="A137" s="81" t="s">
        <v>43</v>
      </c>
      <c r="B137" s="65"/>
      <c r="C137" s="65"/>
      <c r="D137" s="68" t="str">
        <f t="shared" si="2"/>
        <v/>
      </c>
      <c r="E137" s="63"/>
    </row>
    <row r="138" s="53" customFormat="1" spans="1:5">
      <c r="A138" s="63" t="s">
        <v>44</v>
      </c>
      <c r="B138" s="65"/>
      <c r="C138" s="65"/>
      <c r="D138" s="68" t="str">
        <f t="shared" si="2"/>
        <v/>
      </c>
      <c r="E138" s="63"/>
    </row>
    <row r="139" s="53" customFormat="1" spans="1:5">
      <c r="A139" s="80" t="s">
        <v>45</v>
      </c>
      <c r="B139" s="65"/>
      <c r="C139" s="65"/>
      <c r="D139" s="68" t="str">
        <f t="shared" si="2"/>
        <v/>
      </c>
      <c r="E139" s="63"/>
    </row>
    <row r="140" s="53" customFormat="1" spans="1:5">
      <c r="A140" s="80" t="s">
        <v>126</v>
      </c>
      <c r="B140" s="65"/>
      <c r="C140" s="65"/>
      <c r="D140" s="68" t="str">
        <f t="shared" si="2"/>
        <v/>
      </c>
      <c r="E140" s="63"/>
    </row>
    <row r="141" s="53" customFormat="1" spans="1:5">
      <c r="A141" s="80" t="s">
        <v>127</v>
      </c>
      <c r="B141" s="65"/>
      <c r="C141" s="65"/>
      <c r="D141" s="68" t="str">
        <f t="shared" si="2"/>
        <v/>
      </c>
      <c r="E141" s="63"/>
    </row>
    <row r="142" s="53" customFormat="1" spans="1:5">
      <c r="A142" s="83" t="s">
        <v>128</v>
      </c>
      <c r="B142" s="65"/>
      <c r="C142" s="65"/>
      <c r="D142" s="68" t="str">
        <f t="shared" si="2"/>
        <v/>
      </c>
      <c r="E142" s="63"/>
    </row>
    <row r="143" s="53" customFormat="1" spans="1:5">
      <c r="A143" s="81" t="s">
        <v>129</v>
      </c>
      <c r="B143" s="65"/>
      <c r="C143" s="65"/>
      <c r="D143" s="68" t="str">
        <f t="shared" si="2"/>
        <v/>
      </c>
      <c r="E143" s="63"/>
    </row>
    <row r="144" s="53" customFormat="1" spans="1:5">
      <c r="A144" s="80" t="s">
        <v>130</v>
      </c>
      <c r="B144" s="65"/>
      <c r="C144" s="65"/>
      <c r="D144" s="68" t="str">
        <f t="shared" si="2"/>
        <v/>
      </c>
      <c r="E144" s="63"/>
    </row>
    <row r="145" s="53" customFormat="1" spans="1:5">
      <c r="A145" s="80" t="s">
        <v>131</v>
      </c>
      <c r="B145" s="65"/>
      <c r="C145" s="65"/>
      <c r="D145" s="68" t="str">
        <f t="shared" si="2"/>
        <v/>
      </c>
      <c r="E145" s="63"/>
    </row>
    <row r="146" s="53" customFormat="1" spans="1:5">
      <c r="A146" s="80" t="s">
        <v>132</v>
      </c>
      <c r="B146" s="65"/>
      <c r="C146" s="65"/>
      <c r="D146" s="68" t="str">
        <f t="shared" si="2"/>
        <v/>
      </c>
      <c r="E146" s="63"/>
    </row>
    <row r="147" s="53" customFormat="1" spans="1:5">
      <c r="A147" s="80" t="s">
        <v>52</v>
      </c>
      <c r="B147" s="65"/>
      <c r="C147" s="65"/>
      <c r="D147" s="68" t="str">
        <f t="shared" si="2"/>
        <v/>
      </c>
      <c r="E147" s="63"/>
    </row>
    <row r="148" s="53" customFormat="1" spans="1:5">
      <c r="A148" s="80" t="s">
        <v>133</v>
      </c>
      <c r="B148" s="65"/>
      <c r="C148" s="65"/>
      <c r="D148" s="68" t="str">
        <f t="shared" si="2"/>
        <v/>
      </c>
      <c r="E148" s="63"/>
    </row>
    <row r="149" s="53" customFormat="1" spans="1:5">
      <c r="A149" s="80" t="s">
        <v>134</v>
      </c>
      <c r="B149" s="68">
        <f>SUM(B150:B155)</f>
        <v>11</v>
      </c>
      <c r="C149" s="68">
        <f>SUM(C150:C155)</f>
        <v>0</v>
      </c>
      <c r="D149" s="68">
        <f t="shared" si="2"/>
        <v>0</v>
      </c>
      <c r="E149" s="63"/>
    </row>
    <row r="150" s="53" customFormat="1" spans="1:5">
      <c r="A150" s="80" t="s">
        <v>43</v>
      </c>
      <c r="B150" s="65"/>
      <c r="C150" s="65"/>
      <c r="D150" s="68" t="str">
        <f t="shared" si="2"/>
        <v/>
      </c>
      <c r="E150" s="63"/>
    </row>
    <row r="151" s="53" customFormat="1" spans="1:5">
      <c r="A151" s="80" t="s">
        <v>44</v>
      </c>
      <c r="B151" s="65"/>
      <c r="C151" s="65"/>
      <c r="D151" s="68" t="str">
        <f t="shared" si="2"/>
        <v/>
      </c>
      <c r="E151" s="63"/>
    </row>
    <row r="152" s="53" customFormat="1" spans="1:5">
      <c r="A152" s="81" t="s">
        <v>45</v>
      </c>
      <c r="B152" s="65"/>
      <c r="C152" s="65"/>
      <c r="D152" s="68" t="str">
        <f t="shared" si="2"/>
        <v/>
      </c>
      <c r="E152" s="63"/>
    </row>
    <row r="153" s="53" customFormat="1" spans="1:5">
      <c r="A153" s="81" t="s">
        <v>135</v>
      </c>
      <c r="B153" s="65">
        <v>11</v>
      </c>
      <c r="C153" s="65"/>
      <c r="D153" s="68">
        <f t="shared" si="2"/>
        <v>0</v>
      </c>
      <c r="E153" s="63"/>
    </row>
    <row r="154" s="53" customFormat="1" spans="1:5">
      <c r="A154" s="81" t="s">
        <v>52</v>
      </c>
      <c r="B154" s="65"/>
      <c r="C154" s="65"/>
      <c r="D154" s="68" t="str">
        <f t="shared" si="2"/>
        <v/>
      </c>
      <c r="E154" s="63"/>
    </row>
    <row r="155" s="53" customFormat="1" spans="1:5">
      <c r="A155" s="63" t="s">
        <v>136</v>
      </c>
      <c r="B155" s="65"/>
      <c r="C155" s="65"/>
      <c r="D155" s="68" t="str">
        <f t="shared" si="2"/>
        <v/>
      </c>
      <c r="E155" s="63"/>
    </row>
    <row r="156" s="53" customFormat="1" spans="1:5">
      <c r="A156" s="80" t="s">
        <v>137</v>
      </c>
      <c r="B156" s="68">
        <f>SUM(B157:B163)</f>
        <v>0</v>
      </c>
      <c r="C156" s="68">
        <f>SUM(C157:C163)</f>
        <v>0</v>
      </c>
      <c r="D156" s="68" t="str">
        <f t="shared" si="2"/>
        <v/>
      </c>
      <c r="E156" s="63"/>
    </row>
    <row r="157" s="53" customFormat="1" spans="1:5">
      <c r="A157" s="80" t="s">
        <v>43</v>
      </c>
      <c r="B157" s="65"/>
      <c r="C157" s="65"/>
      <c r="D157" s="68" t="str">
        <f t="shared" si="2"/>
        <v/>
      </c>
      <c r="E157" s="63"/>
    </row>
    <row r="158" s="53" customFormat="1" spans="1:5">
      <c r="A158" s="81" t="s">
        <v>44</v>
      </c>
      <c r="B158" s="65"/>
      <c r="C158" s="65"/>
      <c r="D158" s="68" t="str">
        <f t="shared" si="2"/>
        <v/>
      </c>
      <c r="E158" s="63"/>
    </row>
    <row r="159" s="53" customFormat="1" spans="1:5">
      <c r="A159" s="81" t="s">
        <v>45</v>
      </c>
      <c r="B159" s="65"/>
      <c r="C159" s="65"/>
      <c r="D159" s="68" t="str">
        <f t="shared" si="2"/>
        <v/>
      </c>
      <c r="E159" s="63"/>
    </row>
    <row r="160" s="53" customFormat="1" spans="1:5">
      <c r="A160" s="81" t="s">
        <v>138</v>
      </c>
      <c r="B160" s="65"/>
      <c r="C160" s="65"/>
      <c r="D160" s="68" t="str">
        <f t="shared" si="2"/>
        <v/>
      </c>
      <c r="E160" s="63"/>
    </row>
    <row r="161" s="53" customFormat="1" spans="1:5">
      <c r="A161" s="63" t="s">
        <v>139</v>
      </c>
      <c r="B161" s="65"/>
      <c r="C161" s="65"/>
      <c r="D161" s="68" t="str">
        <f t="shared" si="2"/>
        <v/>
      </c>
      <c r="E161" s="63"/>
    </row>
    <row r="162" s="53" customFormat="1" spans="1:5">
      <c r="A162" s="80" t="s">
        <v>52</v>
      </c>
      <c r="B162" s="65"/>
      <c r="C162" s="65"/>
      <c r="D162" s="68" t="str">
        <f t="shared" si="2"/>
        <v/>
      </c>
      <c r="E162" s="63"/>
    </row>
    <row r="163" s="53" customFormat="1" spans="1:5">
      <c r="A163" s="80" t="s">
        <v>140</v>
      </c>
      <c r="B163" s="65"/>
      <c r="C163" s="65"/>
      <c r="D163" s="68" t="str">
        <f t="shared" si="2"/>
        <v/>
      </c>
      <c r="E163" s="63"/>
    </row>
    <row r="164" s="53" customFormat="1" spans="1:5">
      <c r="A164" s="81" t="s">
        <v>141</v>
      </c>
      <c r="B164" s="68">
        <f>SUM(B165:B169)</f>
        <v>171</v>
      </c>
      <c r="C164" s="68">
        <f>SUM(C165:C169)</f>
        <v>80</v>
      </c>
      <c r="D164" s="68">
        <f t="shared" si="2"/>
        <v>46.8</v>
      </c>
      <c r="E164" s="63"/>
    </row>
    <row r="165" s="53" customFormat="1" spans="1:5">
      <c r="A165" s="81" t="s">
        <v>43</v>
      </c>
      <c r="B165" s="65">
        <v>74</v>
      </c>
      <c r="C165" s="65">
        <v>50</v>
      </c>
      <c r="D165" s="68">
        <f t="shared" si="2"/>
        <v>67.6</v>
      </c>
      <c r="E165" s="63"/>
    </row>
    <row r="166" s="53" customFormat="1" spans="1:5">
      <c r="A166" s="81" t="s">
        <v>44</v>
      </c>
      <c r="B166" s="65"/>
      <c r="C166" s="65"/>
      <c r="D166" s="68" t="str">
        <f t="shared" si="2"/>
        <v/>
      </c>
      <c r="E166" s="63"/>
    </row>
    <row r="167" s="53" customFormat="1" spans="1:5">
      <c r="A167" s="80" t="s">
        <v>45</v>
      </c>
      <c r="B167" s="65"/>
      <c r="C167" s="65"/>
      <c r="D167" s="68" t="str">
        <f t="shared" si="2"/>
        <v/>
      </c>
      <c r="E167" s="63"/>
    </row>
    <row r="168" s="53" customFormat="1" spans="1:5">
      <c r="A168" s="82" t="s">
        <v>142</v>
      </c>
      <c r="B168" s="65">
        <v>97</v>
      </c>
      <c r="C168" s="65">
        <v>10</v>
      </c>
      <c r="D168" s="68">
        <f t="shared" si="2"/>
        <v>10.3</v>
      </c>
      <c r="E168" s="63"/>
    </row>
    <row r="169" s="53" customFormat="1" spans="1:5">
      <c r="A169" s="80" t="s">
        <v>143</v>
      </c>
      <c r="B169" s="65"/>
      <c r="C169" s="65">
        <v>20</v>
      </c>
      <c r="D169" s="68" t="str">
        <f t="shared" si="2"/>
        <v/>
      </c>
      <c r="E169" s="63"/>
    </row>
    <row r="170" s="53" customFormat="1" spans="1:5">
      <c r="A170" s="81" t="s">
        <v>144</v>
      </c>
      <c r="B170" s="68">
        <f>SUM(B171:B176)</f>
        <v>0</v>
      </c>
      <c r="C170" s="68">
        <f>SUM(C171:C176)</f>
        <v>0</v>
      </c>
      <c r="D170" s="68" t="str">
        <f t="shared" si="2"/>
        <v/>
      </c>
      <c r="E170" s="63"/>
    </row>
    <row r="171" s="53" customFormat="1" spans="1:5">
      <c r="A171" s="81" t="s">
        <v>43</v>
      </c>
      <c r="B171" s="65"/>
      <c r="C171" s="65"/>
      <c r="D171" s="68" t="str">
        <f t="shared" si="2"/>
        <v/>
      </c>
      <c r="E171" s="63"/>
    </row>
    <row r="172" s="53" customFormat="1" spans="1:5">
      <c r="A172" s="81" t="s">
        <v>44</v>
      </c>
      <c r="B172" s="65"/>
      <c r="C172" s="65"/>
      <c r="D172" s="68" t="str">
        <f t="shared" si="2"/>
        <v/>
      </c>
      <c r="E172" s="63"/>
    </row>
    <row r="173" s="53" customFormat="1" spans="1:5">
      <c r="A173" s="63" t="s">
        <v>45</v>
      </c>
      <c r="B173" s="65"/>
      <c r="C173" s="65"/>
      <c r="D173" s="68" t="str">
        <f t="shared" si="2"/>
        <v/>
      </c>
      <c r="E173" s="63"/>
    </row>
    <row r="174" s="53" customFormat="1" spans="1:5">
      <c r="A174" s="80" t="s">
        <v>57</v>
      </c>
      <c r="B174" s="60"/>
      <c r="C174" s="60"/>
      <c r="D174" s="68" t="str">
        <f t="shared" si="2"/>
        <v/>
      </c>
      <c r="E174" s="63"/>
    </row>
    <row r="175" s="53" customFormat="1" spans="1:5">
      <c r="A175" s="80" t="s">
        <v>52</v>
      </c>
      <c r="B175" s="65"/>
      <c r="C175" s="65"/>
      <c r="D175" s="68" t="str">
        <f t="shared" si="2"/>
        <v/>
      </c>
      <c r="E175" s="63"/>
    </row>
    <row r="176" s="53" customFormat="1" spans="1:5">
      <c r="A176" s="80" t="s">
        <v>145</v>
      </c>
      <c r="B176" s="65"/>
      <c r="C176" s="65"/>
      <c r="D176" s="68" t="str">
        <f t="shared" si="2"/>
        <v/>
      </c>
      <c r="E176" s="63"/>
    </row>
    <row r="177" s="53" customFormat="1" spans="1:5">
      <c r="A177" s="81" t="s">
        <v>146</v>
      </c>
      <c r="B177" s="68">
        <f>SUM(B178:B183)</f>
        <v>1768</v>
      </c>
      <c r="C177" s="68">
        <f>SUM(C178:C183)</f>
        <v>369</v>
      </c>
      <c r="D177" s="68">
        <f t="shared" si="2"/>
        <v>20.9</v>
      </c>
      <c r="E177" s="63"/>
    </row>
    <row r="178" s="53" customFormat="1" spans="1:5">
      <c r="A178" s="81" t="s">
        <v>43</v>
      </c>
      <c r="B178" s="65">
        <v>756</v>
      </c>
      <c r="C178" s="65"/>
      <c r="D178" s="68">
        <f t="shared" si="2"/>
        <v>0</v>
      </c>
      <c r="E178" s="63"/>
    </row>
    <row r="179" s="53" customFormat="1" spans="1:5">
      <c r="A179" s="81" t="s">
        <v>44</v>
      </c>
      <c r="B179" s="65">
        <v>41</v>
      </c>
      <c r="C179" s="65"/>
      <c r="D179" s="68">
        <f t="shared" si="2"/>
        <v>0</v>
      </c>
      <c r="E179" s="63"/>
    </row>
    <row r="180" s="53" customFormat="1" spans="1:5">
      <c r="A180" s="80" t="s">
        <v>45</v>
      </c>
      <c r="B180" s="65"/>
      <c r="C180" s="65"/>
      <c r="D180" s="68" t="str">
        <f t="shared" si="2"/>
        <v/>
      </c>
      <c r="E180" s="63"/>
    </row>
    <row r="181" s="53" customFormat="1" spans="1:5">
      <c r="A181" s="80" t="s">
        <v>147</v>
      </c>
      <c r="B181" s="65">
        <v>952</v>
      </c>
      <c r="C181" s="65">
        <v>284</v>
      </c>
      <c r="D181" s="68">
        <f t="shared" si="2"/>
        <v>29.8</v>
      </c>
      <c r="E181" s="63"/>
    </row>
    <row r="182" s="53" customFormat="1" spans="1:5">
      <c r="A182" s="81" t="s">
        <v>52</v>
      </c>
      <c r="B182" s="65">
        <v>10</v>
      </c>
      <c r="C182" s="65"/>
      <c r="D182" s="68">
        <f t="shared" si="2"/>
        <v>0</v>
      </c>
      <c r="E182" s="63"/>
    </row>
    <row r="183" s="53" customFormat="1" spans="1:5">
      <c r="A183" s="81" t="s">
        <v>148</v>
      </c>
      <c r="B183" s="65">
        <v>9</v>
      </c>
      <c r="C183" s="65">
        <v>85</v>
      </c>
      <c r="D183" s="68">
        <f t="shared" si="2"/>
        <v>944.4</v>
      </c>
      <c r="E183" s="63"/>
    </row>
    <row r="184" s="53" customFormat="1" spans="1:5">
      <c r="A184" s="81" t="s">
        <v>149</v>
      </c>
      <c r="B184" s="68">
        <f>SUM(B185:B190)</f>
        <v>898</v>
      </c>
      <c r="C184" s="68">
        <f>SUM(C185:C190)</f>
        <v>857</v>
      </c>
      <c r="D184" s="68">
        <f t="shared" si="2"/>
        <v>95.4</v>
      </c>
      <c r="E184" s="63"/>
    </row>
    <row r="185" s="53" customFormat="1" spans="1:5">
      <c r="A185" s="81" t="s">
        <v>43</v>
      </c>
      <c r="B185" s="65">
        <v>685</v>
      </c>
      <c r="C185" s="65">
        <v>450</v>
      </c>
      <c r="D185" s="68">
        <f t="shared" si="2"/>
        <v>65.7</v>
      </c>
      <c r="E185" s="63"/>
    </row>
    <row r="186" s="53" customFormat="1" spans="1:5">
      <c r="A186" s="80" t="s">
        <v>44</v>
      </c>
      <c r="B186" s="65"/>
      <c r="C186" s="65"/>
      <c r="D186" s="68" t="str">
        <f t="shared" si="2"/>
        <v/>
      </c>
      <c r="E186" s="63"/>
    </row>
    <row r="187" s="53" customFormat="1" spans="1:5">
      <c r="A187" s="80" t="s">
        <v>45</v>
      </c>
      <c r="B187" s="65"/>
      <c r="C187" s="65"/>
      <c r="D187" s="68" t="str">
        <f t="shared" si="2"/>
        <v/>
      </c>
      <c r="E187" s="63"/>
    </row>
    <row r="188" s="53" customFormat="1" spans="1:5">
      <c r="A188" s="80" t="s">
        <v>150</v>
      </c>
      <c r="B188" s="65">
        <v>100</v>
      </c>
      <c r="C188" s="65">
        <v>50</v>
      </c>
      <c r="D188" s="68">
        <f t="shared" si="2"/>
        <v>50</v>
      </c>
      <c r="E188" s="63"/>
    </row>
    <row r="189" s="53" customFormat="1" spans="1:5">
      <c r="A189" s="81" t="s">
        <v>52</v>
      </c>
      <c r="B189" s="65">
        <v>32</v>
      </c>
      <c r="C189" s="65"/>
      <c r="D189" s="68">
        <f t="shared" si="2"/>
        <v>0</v>
      </c>
      <c r="E189" s="63"/>
    </row>
    <row r="190" s="53" customFormat="1" spans="1:5">
      <c r="A190" s="81" t="s">
        <v>151</v>
      </c>
      <c r="B190" s="65">
        <v>81</v>
      </c>
      <c r="C190" s="65">
        <v>357</v>
      </c>
      <c r="D190" s="68">
        <f t="shared" si="2"/>
        <v>440.7</v>
      </c>
      <c r="E190" s="63"/>
    </row>
    <row r="191" s="53" customFormat="1" spans="1:5">
      <c r="A191" s="81" t="s">
        <v>152</v>
      </c>
      <c r="B191" s="68">
        <f>SUM(B192:B197)</f>
        <v>396</v>
      </c>
      <c r="C191" s="68">
        <f>SUM(C192:C197)</f>
        <v>288</v>
      </c>
      <c r="D191" s="68">
        <f t="shared" si="2"/>
        <v>72.7</v>
      </c>
      <c r="E191" s="63"/>
    </row>
    <row r="192" s="53" customFormat="1" spans="1:5">
      <c r="A192" s="80" t="s">
        <v>43</v>
      </c>
      <c r="B192" s="65">
        <v>285</v>
      </c>
      <c r="C192" s="65">
        <v>188</v>
      </c>
      <c r="D192" s="68">
        <f t="shared" si="2"/>
        <v>66</v>
      </c>
      <c r="E192" s="63"/>
    </row>
    <row r="193" s="53" customFormat="1" spans="1:5">
      <c r="A193" s="80" t="s">
        <v>44</v>
      </c>
      <c r="B193" s="65">
        <v>55</v>
      </c>
      <c r="C193" s="65">
        <v>5</v>
      </c>
      <c r="D193" s="68">
        <f t="shared" si="2"/>
        <v>9.1</v>
      </c>
      <c r="E193" s="63"/>
    </row>
    <row r="194" s="53" customFormat="1" spans="1:5">
      <c r="A194" s="80" t="s">
        <v>45</v>
      </c>
      <c r="B194" s="65"/>
      <c r="C194" s="65"/>
      <c r="D194" s="68" t="str">
        <f t="shared" si="2"/>
        <v/>
      </c>
      <c r="E194" s="63"/>
    </row>
    <row r="195" s="53" customFormat="1" spans="1:5">
      <c r="A195" s="80" t="s">
        <v>153</v>
      </c>
      <c r="B195" s="65"/>
      <c r="C195" s="65">
        <v>10</v>
      </c>
      <c r="D195" s="68" t="str">
        <f t="shared" si="2"/>
        <v/>
      </c>
      <c r="E195" s="63"/>
    </row>
    <row r="196" s="53" customFormat="1" spans="1:5">
      <c r="A196" s="80" t="s">
        <v>52</v>
      </c>
      <c r="B196" s="65">
        <v>13</v>
      </c>
      <c r="C196" s="65">
        <v>20</v>
      </c>
      <c r="D196" s="68">
        <f t="shared" si="2"/>
        <v>153.8</v>
      </c>
      <c r="E196" s="63"/>
    </row>
    <row r="197" s="53" customFormat="1" spans="1:5">
      <c r="A197" s="81" t="s">
        <v>154</v>
      </c>
      <c r="B197" s="65">
        <v>43</v>
      </c>
      <c r="C197" s="65">
        <v>65</v>
      </c>
      <c r="D197" s="68">
        <f t="shared" ref="D197:D260" si="3">IF(B197=0,"",ROUND(C197/B197*100,1))</f>
        <v>151.2</v>
      </c>
      <c r="E197" s="63"/>
    </row>
    <row r="198" s="53" customFormat="1" spans="1:5">
      <c r="A198" s="81" t="s">
        <v>155</v>
      </c>
      <c r="B198" s="68">
        <f>SUM(B199:B204)</f>
        <v>2298</v>
      </c>
      <c r="C198" s="68">
        <f>SUM(C199:C204)</f>
        <v>515</v>
      </c>
      <c r="D198" s="68">
        <f t="shared" si="3"/>
        <v>22.4</v>
      </c>
      <c r="E198" s="63"/>
    </row>
    <row r="199" s="53" customFormat="1" spans="1:5">
      <c r="A199" s="63" t="s">
        <v>43</v>
      </c>
      <c r="B199" s="65">
        <v>573</v>
      </c>
      <c r="C199" s="65">
        <v>315</v>
      </c>
      <c r="D199" s="68">
        <f t="shared" si="3"/>
        <v>55</v>
      </c>
      <c r="E199" s="63"/>
    </row>
    <row r="200" s="53" customFormat="1" spans="1:5">
      <c r="A200" s="80" t="s">
        <v>44</v>
      </c>
      <c r="B200" s="65">
        <v>174</v>
      </c>
      <c r="C200" s="65"/>
      <c r="D200" s="68">
        <f t="shared" si="3"/>
        <v>0</v>
      </c>
      <c r="E200" s="63"/>
    </row>
    <row r="201" s="53" customFormat="1" spans="1:5">
      <c r="A201" s="80" t="s">
        <v>45</v>
      </c>
      <c r="B201" s="65"/>
      <c r="C201" s="65"/>
      <c r="D201" s="68" t="str">
        <f t="shared" si="3"/>
        <v/>
      </c>
      <c r="E201" s="63"/>
    </row>
    <row r="202" s="53" customFormat="1" spans="1:5">
      <c r="A202" s="80" t="s">
        <v>156</v>
      </c>
      <c r="B202" s="65"/>
      <c r="C202" s="65">
        <v>50</v>
      </c>
      <c r="D202" s="68" t="str">
        <f t="shared" si="3"/>
        <v/>
      </c>
      <c r="E202" s="63"/>
    </row>
    <row r="203" s="53" customFormat="1" spans="1:5">
      <c r="A203" s="80" t="s">
        <v>52</v>
      </c>
      <c r="B203" s="65">
        <v>37</v>
      </c>
      <c r="C203" s="65">
        <v>50</v>
      </c>
      <c r="D203" s="68">
        <f t="shared" si="3"/>
        <v>135.1</v>
      </c>
      <c r="E203" s="63"/>
    </row>
    <row r="204" s="53" customFormat="1" spans="1:5">
      <c r="A204" s="81" t="s">
        <v>157</v>
      </c>
      <c r="B204" s="65">
        <v>1514</v>
      </c>
      <c r="C204" s="65">
        <v>100</v>
      </c>
      <c r="D204" s="68">
        <f t="shared" si="3"/>
        <v>6.6</v>
      </c>
      <c r="E204" s="63"/>
    </row>
    <row r="205" s="53" customFormat="1" spans="1:5">
      <c r="A205" s="81" t="s">
        <v>158</v>
      </c>
      <c r="B205" s="68">
        <f>SUM(B206:B212)</f>
        <v>282</v>
      </c>
      <c r="C205" s="68">
        <f>SUM(C206:C212)</f>
        <v>351</v>
      </c>
      <c r="D205" s="68">
        <f t="shared" si="3"/>
        <v>124.5</v>
      </c>
      <c r="E205" s="63"/>
    </row>
    <row r="206" s="53" customFormat="1" spans="1:5">
      <c r="A206" s="81" t="s">
        <v>43</v>
      </c>
      <c r="B206" s="65">
        <v>253</v>
      </c>
      <c r="C206" s="65">
        <v>201</v>
      </c>
      <c r="D206" s="68">
        <f t="shared" si="3"/>
        <v>79.4</v>
      </c>
      <c r="E206" s="63"/>
    </row>
    <row r="207" s="53" customFormat="1" spans="1:5">
      <c r="A207" s="80" t="s">
        <v>44</v>
      </c>
      <c r="B207" s="65"/>
      <c r="C207" s="65"/>
      <c r="D207" s="68" t="str">
        <f t="shared" si="3"/>
        <v/>
      </c>
      <c r="E207" s="63"/>
    </row>
    <row r="208" s="53" customFormat="1" spans="1:5">
      <c r="A208" s="80" t="s">
        <v>45</v>
      </c>
      <c r="B208" s="65"/>
      <c r="C208" s="65"/>
      <c r="D208" s="68" t="str">
        <f t="shared" si="3"/>
        <v/>
      </c>
      <c r="E208" s="63"/>
    </row>
    <row r="209" s="53" customFormat="1" spans="1:5">
      <c r="A209" s="80" t="s">
        <v>159</v>
      </c>
      <c r="B209" s="65">
        <v>24</v>
      </c>
      <c r="C209" s="65">
        <v>10</v>
      </c>
      <c r="D209" s="68">
        <f t="shared" si="3"/>
        <v>41.7</v>
      </c>
      <c r="E209" s="63"/>
    </row>
    <row r="210" s="53" customFormat="1" spans="1:5">
      <c r="A210" s="80" t="s">
        <v>160</v>
      </c>
      <c r="B210" s="65"/>
      <c r="C210" s="65"/>
      <c r="D210" s="68" t="str">
        <f t="shared" si="3"/>
        <v/>
      </c>
      <c r="E210" s="63"/>
    </row>
    <row r="211" s="53" customFormat="1" spans="1:5">
      <c r="A211" s="80" t="s">
        <v>52</v>
      </c>
      <c r="B211" s="60">
        <v>5</v>
      </c>
      <c r="C211" s="65">
        <v>30</v>
      </c>
      <c r="D211" s="68">
        <f t="shared" si="3"/>
        <v>600</v>
      </c>
      <c r="E211" s="85"/>
    </row>
    <row r="212" s="53" customFormat="1" spans="1:5">
      <c r="A212" s="81" t="s">
        <v>161</v>
      </c>
      <c r="B212" s="60"/>
      <c r="C212" s="65">
        <v>110</v>
      </c>
      <c r="D212" s="68" t="str">
        <f t="shared" si="3"/>
        <v/>
      </c>
      <c r="E212" s="85"/>
    </row>
    <row r="213" s="53" customFormat="1" spans="1:5">
      <c r="A213" s="81" t="s">
        <v>162</v>
      </c>
      <c r="B213" s="86">
        <f>SUM(B214:B218)</f>
        <v>0</v>
      </c>
      <c r="C213" s="86">
        <f>SUM(C214:C218)</f>
        <v>0</v>
      </c>
      <c r="D213" s="68" t="str">
        <f t="shared" si="3"/>
        <v/>
      </c>
      <c r="E213" s="85"/>
    </row>
    <row r="214" s="53" customFormat="1" spans="1:5">
      <c r="A214" s="81" t="s">
        <v>43</v>
      </c>
      <c r="B214" s="65"/>
      <c r="C214" s="65"/>
      <c r="D214" s="68" t="str">
        <f t="shared" si="3"/>
        <v/>
      </c>
      <c r="E214" s="63"/>
    </row>
    <row r="215" s="53" customFormat="1" spans="1:5">
      <c r="A215" s="63" t="s">
        <v>44</v>
      </c>
      <c r="B215" s="65"/>
      <c r="C215" s="65"/>
      <c r="D215" s="68" t="str">
        <f t="shared" si="3"/>
        <v/>
      </c>
      <c r="E215" s="63"/>
    </row>
    <row r="216" s="53" customFormat="1" spans="1:5">
      <c r="A216" s="80" t="s">
        <v>45</v>
      </c>
      <c r="B216" s="87"/>
      <c r="C216" s="87"/>
      <c r="D216" s="68" t="str">
        <f t="shared" si="3"/>
        <v/>
      </c>
      <c r="E216" s="63"/>
    </row>
    <row r="217" s="53" customFormat="1" spans="1:5">
      <c r="A217" s="80" t="s">
        <v>52</v>
      </c>
      <c r="B217" s="87"/>
      <c r="C217" s="87"/>
      <c r="D217" s="68" t="str">
        <f t="shared" si="3"/>
        <v/>
      </c>
      <c r="E217" s="63"/>
    </row>
    <row r="218" s="53" customFormat="1" spans="1:5">
      <c r="A218" s="80" t="s">
        <v>163</v>
      </c>
      <c r="B218" s="87"/>
      <c r="C218" s="87"/>
      <c r="D218" s="68" t="str">
        <f t="shared" si="3"/>
        <v/>
      </c>
      <c r="E218" s="63"/>
    </row>
    <row r="219" s="53" customFormat="1" spans="1:5">
      <c r="A219" s="81" t="s">
        <v>164</v>
      </c>
      <c r="B219" s="27">
        <f>SUM(B220:B224)</f>
        <v>2163</v>
      </c>
      <c r="C219" s="27">
        <f>SUM(C220:C224)</f>
        <v>682</v>
      </c>
      <c r="D219" s="68">
        <f t="shared" si="3"/>
        <v>31.5</v>
      </c>
      <c r="E219" s="63"/>
    </row>
    <row r="220" s="53" customFormat="1" spans="1:5">
      <c r="A220" s="81" t="s">
        <v>43</v>
      </c>
      <c r="B220" s="88">
        <v>1777</v>
      </c>
      <c r="C220" s="88">
        <v>482</v>
      </c>
      <c r="D220" s="68">
        <f t="shared" si="3"/>
        <v>27.1</v>
      </c>
      <c r="E220" s="63"/>
    </row>
    <row r="221" s="53" customFormat="1" spans="1:5">
      <c r="A221" s="81" t="s">
        <v>44</v>
      </c>
      <c r="B221" s="88"/>
      <c r="C221" s="88"/>
      <c r="D221" s="68" t="str">
        <f t="shared" si="3"/>
        <v/>
      </c>
      <c r="E221" s="63"/>
    </row>
    <row r="222" s="53" customFormat="1" spans="1:5">
      <c r="A222" s="80" t="s">
        <v>45</v>
      </c>
      <c r="B222" s="88"/>
      <c r="C222" s="88"/>
      <c r="D222" s="68" t="str">
        <f t="shared" si="3"/>
        <v/>
      </c>
      <c r="E222" s="63"/>
    </row>
    <row r="223" s="53" customFormat="1" spans="1:5">
      <c r="A223" s="80" t="s">
        <v>52</v>
      </c>
      <c r="B223" s="88">
        <v>64</v>
      </c>
      <c r="C223" s="88"/>
      <c r="D223" s="68">
        <f t="shared" si="3"/>
        <v>0</v>
      </c>
      <c r="E223" s="63"/>
    </row>
    <row r="224" s="53" customFormat="1" spans="1:5">
      <c r="A224" s="80" t="s">
        <v>165</v>
      </c>
      <c r="B224" s="88">
        <v>322</v>
      </c>
      <c r="C224" s="88">
        <v>200</v>
      </c>
      <c r="D224" s="68">
        <f t="shared" si="3"/>
        <v>62.1</v>
      </c>
      <c r="E224" s="63"/>
    </row>
    <row r="225" s="53" customFormat="1" spans="1:5">
      <c r="A225" s="80" t="s">
        <v>166</v>
      </c>
      <c r="B225" s="89">
        <f>SUM(B226:B231)</f>
        <v>19</v>
      </c>
      <c r="C225" s="89">
        <f>SUM(C226:C231)</f>
        <v>27</v>
      </c>
      <c r="D225" s="68">
        <f t="shared" si="3"/>
        <v>142.1</v>
      </c>
      <c r="E225" s="63"/>
    </row>
    <row r="226" s="53" customFormat="1" spans="1:5">
      <c r="A226" s="80" t="s">
        <v>43</v>
      </c>
      <c r="B226" s="88">
        <v>4</v>
      </c>
      <c r="C226" s="88">
        <v>20</v>
      </c>
      <c r="D226" s="68">
        <f t="shared" si="3"/>
        <v>500</v>
      </c>
      <c r="E226" s="63"/>
    </row>
    <row r="227" s="53" customFormat="1" spans="1:5">
      <c r="A227" s="80" t="s">
        <v>44</v>
      </c>
      <c r="B227" s="88"/>
      <c r="C227" s="88"/>
      <c r="D227" s="68" t="str">
        <f t="shared" si="3"/>
        <v/>
      </c>
      <c r="E227" s="63"/>
    </row>
    <row r="228" s="53" customFormat="1" spans="1:5">
      <c r="A228" s="80" t="s">
        <v>45</v>
      </c>
      <c r="B228" s="87"/>
      <c r="C228" s="87"/>
      <c r="D228" s="68" t="str">
        <f t="shared" si="3"/>
        <v/>
      </c>
      <c r="E228" s="63"/>
    </row>
    <row r="229" s="53" customFormat="1" spans="1:5">
      <c r="A229" s="80" t="s">
        <v>167</v>
      </c>
      <c r="B229" s="87"/>
      <c r="C229" s="87"/>
      <c r="D229" s="68" t="str">
        <f t="shared" si="3"/>
        <v/>
      </c>
      <c r="E229" s="63"/>
    </row>
    <row r="230" s="53" customFormat="1" spans="1:5">
      <c r="A230" s="80" t="s">
        <v>52</v>
      </c>
      <c r="B230" s="87"/>
      <c r="C230" s="87"/>
      <c r="D230" s="68" t="str">
        <f t="shared" si="3"/>
        <v/>
      </c>
      <c r="E230" s="63"/>
    </row>
    <row r="231" s="53" customFormat="1" spans="1:5">
      <c r="A231" s="80" t="s">
        <v>168</v>
      </c>
      <c r="B231" s="87">
        <v>15</v>
      </c>
      <c r="C231" s="87">
        <v>7</v>
      </c>
      <c r="D231" s="68">
        <f t="shared" si="3"/>
        <v>46.7</v>
      </c>
      <c r="E231" s="63"/>
    </row>
    <row r="232" s="53" customFormat="1" spans="1:5">
      <c r="A232" s="80" t="s">
        <v>169</v>
      </c>
      <c r="B232" s="27">
        <f>SUM(B233:B246)</f>
        <v>4013</v>
      </c>
      <c r="C232" s="27">
        <f>SUM(C233:C246)</f>
        <v>4763</v>
      </c>
      <c r="D232" s="68">
        <f t="shared" si="3"/>
        <v>118.7</v>
      </c>
      <c r="E232" s="63"/>
    </row>
    <row r="233" s="53" customFormat="1" spans="1:5">
      <c r="A233" s="80" t="s">
        <v>43</v>
      </c>
      <c r="B233" s="65">
        <v>2061</v>
      </c>
      <c r="C233" s="65">
        <v>2500</v>
      </c>
      <c r="D233" s="68">
        <f t="shared" si="3"/>
        <v>121.3</v>
      </c>
      <c r="E233" s="63"/>
    </row>
    <row r="234" s="53" customFormat="1" spans="1:5">
      <c r="A234" s="80" t="s">
        <v>44</v>
      </c>
      <c r="B234" s="65">
        <v>245</v>
      </c>
      <c r="C234" s="65"/>
      <c r="D234" s="68">
        <f t="shared" si="3"/>
        <v>0</v>
      </c>
      <c r="E234" s="63"/>
    </row>
    <row r="235" s="53" customFormat="1" spans="1:5">
      <c r="A235" s="80" t="s">
        <v>45</v>
      </c>
      <c r="B235" s="65"/>
      <c r="C235" s="65"/>
      <c r="D235" s="68" t="str">
        <f t="shared" si="3"/>
        <v/>
      </c>
      <c r="E235" s="63"/>
    </row>
    <row r="236" s="53" customFormat="1" spans="1:5">
      <c r="A236" s="80" t="s">
        <v>170</v>
      </c>
      <c r="B236" s="65">
        <v>13</v>
      </c>
      <c r="C236" s="65">
        <v>144</v>
      </c>
      <c r="D236" s="68">
        <f t="shared" si="3"/>
        <v>1107.7</v>
      </c>
      <c r="E236" s="63"/>
    </row>
    <row r="237" s="53" customFormat="1" spans="1:5">
      <c r="A237" s="80" t="s">
        <v>171</v>
      </c>
      <c r="B237" s="65">
        <v>131</v>
      </c>
      <c r="C237" s="65">
        <v>200</v>
      </c>
      <c r="D237" s="68">
        <f t="shared" si="3"/>
        <v>152.7</v>
      </c>
      <c r="E237" s="63"/>
    </row>
    <row r="238" s="53" customFormat="1" spans="1:5">
      <c r="A238" s="80" t="s">
        <v>85</v>
      </c>
      <c r="B238" s="65"/>
      <c r="C238" s="65"/>
      <c r="D238" s="68" t="str">
        <f t="shared" si="3"/>
        <v/>
      </c>
      <c r="E238" s="63"/>
    </row>
    <row r="239" s="53" customFormat="1" spans="1:5">
      <c r="A239" s="80" t="s">
        <v>172</v>
      </c>
      <c r="B239" s="65"/>
      <c r="C239" s="65"/>
      <c r="D239" s="68" t="str">
        <f t="shared" si="3"/>
        <v/>
      </c>
      <c r="E239" s="63"/>
    </row>
    <row r="240" s="53" customFormat="1" spans="1:5">
      <c r="A240" s="80" t="s">
        <v>173</v>
      </c>
      <c r="B240" s="65">
        <v>196</v>
      </c>
      <c r="C240" s="65">
        <v>101</v>
      </c>
      <c r="D240" s="68">
        <f t="shared" si="3"/>
        <v>51.5</v>
      </c>
      <c r="E240" s="63"/>
    </row>
    <row r="241" s="53" customFormat="1" spans="1:5">
      <c r="A241" s="80" t="s">
        <v>174</v>
      </c>
      <c r="B241" s="65"/>
      <c r="C241" s="65">
        <v>30</v>
      </c>
      <c r="D241" s="68" t="str">
        <f t="shared" si="3"/>
        <v/>
      </c>
      <c r="E241" s="63"/>
    </row>
    <row r="242" s="53" customFormat="1" spans="1:5">
      <c r="A242" s="80" t="s">
        <v>175</v>
      </c>
      <c r="B242" s="65"/>
      <c r="C242" s="65"/>
      <c r="D242" s="68" t="str">
        <f t="shared" si="3"/>
        <v/>
      </c>
      <c r="E242" s="63"/>
    </row>
    <row r="243" s="53" customFormat="1" spans="1:5">
      <c r="A243" s="80" t="s">
        <v>176</v>
      </c>
      <c r="B243" s="65"/>
      <c r="C243" s="65">
        <v>200</v>
      </c>
      <c r="D243" s="68" t="str">
        <f t="shared" si="3"/>
        <v/>
      </c>
      <c r="E243" s="63"/>
    </row>
    <row r="244" s="53" customFormat="1" spans="1:5">
      <c r="A244" s="80" t="s">
        <v>177</v>
      </c>
      <c r="B244" s="65"/>
      <c r="C244" s="65">
        <v>100</v>
      </c>
      <c r="D244" s="68" t="str">
        <f t="shared" si="3"/>
        <v/>
      </c>
      <c r="E244" s="63"/>
    </row>
    <row r="245" s="53" customFormat="1" spans="1:5">
      <c r="A245" s="80" t="s">
        <v>52</v>
      </c>
      <c r="B245" s="65"/>
      <c r="C245" s="65">
        <v>299</v>
      </c>
      <c r="D245" s="68" t="str">
        <f t="shared" si="3"/>
        <v/>
      </c>
      <c r="E245" s="63"/>
    </row>
    <row r="246" s="53" customFormat="1" spans="1:5">
      <c r="A246" s="80" t="s">
        <v>178</v>
      </c>
      <c r="B246" s="65">
        <v>1367</v>
      </c>
      <c r="C246" s="65">
        <v>1189</v>
      </c>
      <c r="D246" s="68">
        <f t="shared" si="3"/>
        <v>87</v>
      </c>
      <c r="E246" s="63"/>
    </row>
    <row r="247" s="53" customFormat="1" spans="1:5">
      <c r="A247" s="80" t="s">
        <v>179</v>
      </c>
      <c r="B247" s="68">
        <f>SUM(B248:B249)</f>
        <v>16946</v>
      </c>
      <c r="C247" s="68">
        <f>SUM(C248:C249)</f>
        <v>14380</v>
      </c>
      <c r="D247" s="68">
        <f t="shared" si="3"/>
        <v>84.9</v>
      </c>
      <c r="E247" s="63"/>
    </row>
    <row r="248" s="53" customFormat="1" spans="1:5">
      <c r="A248" s="81" t="s">
        <v>180</v>
      </c>
      <c r="B248" s="65"/>
      <c r="C248" s="65"/>
      <c r="D248" s="68" t="str">
        <f t="shared" si="3"/>
        <v/>
      </c>
      <c r="E248" s="63"/>
    </row>
    <row r="249" s="53" customFormat="1" spans="1:5">
      <c r="A249" s="81" t="s">
        <v>181</v>
      </c>
      <c r="B249" s="65">
        <v>16946</v>
      </c>
      <c r="C249" s="65">
        <v>14380</v>
      </c>
      <c r="D249" s="68">
        <f t="shared" si="3"/>
        <v>84.9</v>
      </c>
      <c r="E249" s="63"/>
    </row>
    <row r="250" s="53" customFormat="1" spans="1:5">
      <c r="A250" s="63" t="s">
        <v>182</v>
      </c>
      <c r="B250" s="90">
        <f>SUM(B251:B252)</f>
        <v>0</v>
      </c>
      <c r="C250" s="90">
        <f>SUM(C251:C252)</f>
        <v>0</v>
      </c>
      <c r="D250" s="68" t="str">
        <f t="shared" si="3"/>
        <v/>
      </c>
      <c r="E250" s="63"/>
    </row>
    <row r="251" s="53" customFormat="1" spans="1:5">
      <c r="A251" s="80" t="s">
        <v>183</v>
      </c>
      <c r="B251" s="65"/>
      <c r="C251" s="65"/>
      <c r="D251" s="68" t="str">
        <f t="shared" si="3"/>
        <v/>
      </c>
      <c r="E251" s="63"/>
    </row>
    <row r="252" s="53" customFormat="1" spans="1:5">
      <c r="A252" s="80" t="s">
        <v>184</v>
      </c>
      <c r="B252" s="65"/>
      <c r="C252" s="65"/>
      <c r="D252" s="68" t="str">
        <f t="shared" si="3"/>
        <v/>
      </c>
      <c r="E252" s="63"/>
    </row>
    <row r="253" s="53" customFormat="1" spans="1:5">
      <c r="A253" s="63" t="s">
        <v>185</v>
      </c>
      <c r="B253" s="90">
        <f>SUM(B254,B264)</f>
        <v>0</v>
      </c>
      <c r="C253" s="90">
        <f>SUM(C254,C264)</f>
        <v>0</v>
      </c>
      <c r="D253" s="68" t="str">
        <f t="shared" si="3"/>
        <v/>
      </c>
      <c r="E253" s="63"/>
    </row>
    <row r="254" s="53" customFormat="1" spans="1:5">
      <c r="A254" s="81" t="s">
        <v>186</v>
      </c>
      <c r="B254" s="68">
        <f>SUM(B255:B263)</f>
        <v>0</v>
      </c>
      <c r="C254" s="68">
        <f>SUM(C255:C263)</f>
        <v>0</v>
      </c>
      <c r="D254" s="68" t="str">
        <f t="shared" si="3"/>
        <v/>
      </c>
      <c r="E254" s="63"/>
    </row>
    <row r="255" s="53" customFormat="1" spans="1:5">
      <c r="A255" s="81" t="s">
        <v>187</v>
      </c>
      <c r="B255" s="65"/>
      <c r="C255" s="65"/>
      <c r="D255" s="68" t="str">
        <f t="shared" si="3"/>
        <v/>
      </c>
      <c r="E255" s="63"/>
    </row>
    <row r="256" s="53" customFormat="1" spans="1:5">
      <c r="A256" s="80" t="s">
        <v>188</v>
      </c>
      <c r="B256" s="65"/>
      <c r="C256" s="65"/>
      <c r="D256" s="68" t="str">
        <f t="shared" si="3"/>
        <v/>
      </c>
      <c r="E256" s="63"/>
    </row>
    <row r="257" s="53" customFormat="1" spans="1:5">
      <c r="A257" s="80" t="s">
        <v>189</v>
      </c>
      <c r="B257" s="65"/>
      <c r="C257" s="65"/>
      <c r="D257" s="68" t="str">
        <f t="shared" si="3"/>
        <v/>
      </c>
      <c r="E257" s="63"/>
    </row>
    <row r="258" s="53" customFormat="1" spans="1:5">
      <c r="A258" s="80" t="s">
        <v>190</v>
      </c>
      <c r="B258" s="65"/>
      <c r="C258" s="65"/>
      <c r="D258" s="68" t="str">
        <f t="shared" si="3"/>
        <v/>
      </c>
      <c r="E258" s="63"/>
    </row>
    <row r="259" s="53" customFormat="1" spans="1:5">
      <c r="A259" s="81" t="s">
        <v>191</v>
      </c>
      <c r="B259" s="65"/>
      <c r="C259" s="65"/>
      <c r="D259" s="68" t="str">
        <f t="shared" si="3"/>
        <v/>
      </c>
      <c r="E259" s="63"/>
    </row>
    <row r="260" s="53" customFormat="1" spans="1:5">
      <c r="A260" s="81" t="s">
        <v>192</v>
      </c>
      <c r="B260" s="65"/>
      <c r="C260" s="65"/>
      <c r="D260" s="68" t="str">
        <f t="shared" si="3"/>
        <v/>
      </c>
      <c r="E260" s="63"/>
    </row>
    <row r="261" s="53" customFormat="1" spans="1:5">
      <c r="A261" s="81" t="s">
        <v>193</v>
      </c>
      <c r="B261" s="65"/>
      <c r="C261" s="65"/>
      <c r="D261" s="68" t="str">
        <f t="shared" ref="D261:D276" si="4">IF(B261=0,"",ROUND(C261/B261*100,1))</f>
        <v/>
      </c>
      <c r="E261" s="63"/>
    </row>
    <row r="262" s="53" customFormat="1" spans="1:5">
      <c r="A262" s="81" t="s">
        <v>194</v>
      </c>
      <c r="B262" s="65"/>
      <c r="C262" s="65"/>
      <c r="D262" s="68" t="str">
        <f t="shared" si="4"/>
        <v/>
      </c>
      <c r="E262" s="63"/>
    </row>
    <row r="263" s="53" customFormat="1" spans="1:5">
      <c r="A263" s="81" t="s">
        <v>195</v>
      </c>
      <c r="B263" s="65"/>
      <c r="C263" s="65"/>
      <c r="D263" s="68" t="str">
        <f t="shared" si="4"/>
        <v/>
      </c>
      <c r="E263" s="63"/>
    </row>
    <row r="264" s="53" customFormat="1" spans="1:5">
      <c r="A264" s="81" t="s">
        <v>196</v>
      </c>
      <c r="B264" s="65"/>
      <c r="C264" s="65"/>
      <c r="D264" s="68" t="str">
        <f t="shared" si="4"/>
        <v/>
      </c>
      <c r="E264" s="63"/>
    </row>
    <row r="265" s="53" customFormat="1" spans="1:5">
      <c r="A265" s="63" t="s">
        <v>197</v>
      </c>
      <c r="B265" s="90">
        <f>SUM(B266,B269,B280,B287,B295,B304,B320,B330,B340,B348,B354)</f>
        <v>17120</v>
      </c>
      <c r="C265" s="90">
        <f>SUM(C266,C269,C280,C287,C295,C304,C320,C330,C340,C348,C354)</f>
        <v>14039</v>
      </c>
      <c r="D265" s="68">
        <f t="shared" si="4"/>
        <v>82</v>
      </c>
      <c r="E265" s="63"/>
    </row>
    <row r="266" s="53" customFormat="1" spans="1:5">
      <c r="A266" s="80" t="s">
        <v>198</v>
      </c>
      <c r="B266" s="68">
        <f>SUM(B267:B268)</f>
        <v>178</v>
      </c>
      <c r="C266" s="68">
        <f>SUM(C267:C268)</f>
        <v>38</v>
      </c>
      <c r="D266" s="68">
        <f t="shared" si="4"/>
        <v>21.3</v>
      </c>
      <c r="E266" s="63"/>
    </row>
    <row r="267" s="53" customFormat="1" spans="1:5">
      <c r="A267" s="80" t="s">
        <v>199</v>
      </c>
      <c r="B267" s="65"/>
      <c r="C267" s="65">
        <v>38</v>
      </c>
      <c r="D267" s="68" t="str">
        <f t="shared" si="4"/>
        <v/>
      </c>
      <c r="E267" s="63"/>
    </row>
    <row r="268" s="53" customFormat="1" spans="1:5">
      <c r="A268" s="81" t="s">
        <v>200</v>
      </c>
      <c r="B268" s="65">
        <v>178</v>
      </c>
      <c r="C268" s="65"/>
      <c r="D268" s="68">
        <f t="shared" si="4"/>
        <v>0</v>
      </c>
      <c r="E268" s="63"/>
    </row>
    <row r="269" s="53" customFormat="1" spans="1:5">
      <c r="A269" s="81" t="s">
        <v>201</v>
      </c>
      <c r="B269" s="68">
        <f>SUM(B270:B279)</f>
        <v>11736</v>
      </c>
      <c r="C269" s="68">
        <f>SUM(C270:C279)</f>
        <v>9914</v>
      </c>
      <c r="D269" s="68">
        <f t="shared" si="4"/>
        <v>84.5</v>
      </c>
      <c r="E269" s="63"/>
    </row>
    <row r="270" s="53" customFormat="1" spans="1:5">
      <c r="A270" s="81" t="s">
        <v>43</v>
      </c>
      <c r="B270" s="65">
        <v>4875</v>
      </c>
      <c r="C270" s="65">
        <v>4995</v>
      </c>
      <c r="D270" s="68">
        <f t="shared" si="4"/>
        <v>102.5</v>
      </c>
      <c r="E270" s="63"/>
    </row>
    <row r="271" s="53" customFormat="1" spans="1:5">
      <c r="A271" s="81" t="s">
        <v>44</v>
      </c>
      <c r="B271" s="65">
        <v>101</v>
      </c>
      <c r="C271" s="65"/>
      <c r="D271" s="68">
        <f t="shared" si="4"/>
        <v>0</v>
      </c>
      <c r="E271" s="63"/>
    </row>
    <row r="272" s="53" customFormat="1" spans="1:5">
      <c r="A272" s="81" t="s">
        <v>45</v>
      </c>
      <c r="B272" s="65">
        <v>144</v>
      </c>
      <c r="C272" s="65"/>
      <c r="D272" s="68">
        <f t="shared" si="4"/>
        <v>0</v>
      </c>
      <c r="E272" s="63"/>
    </row>
    <row r="273" s="53" customFormat="1" spans="1:5">
      <c r="A273" s="81" t="s">
        <v>85</v>
      </c>
      <c r="B273" s="65">
        <v>45</v>
      </c>
      <c r="C273" s="65">
        <v>500</v>
      </c>
      <c r="D273" s="68">
        <f t="shared" si="4"/>
        <v>1111.1</v>
      </c>
      <c r="E273" s="63"/>
    </row>
    <row r="274" s="53" customFormat="1" spans="1:5">
      <c r="A274" s="81" t="s">
        <v>202</v>
      </c>
      <c r="B274" s="65">
        <v>331</v>
      </c>
      <c r="C274" s="65">
        <v>900</v>
      </c>
      <c r="D274" s="68">
        <f t="shared" si="4"/>
        <v>271.9</v>
      </c>
      <c r="E274" s="63"/>
    </row>
    <row r="275" s="53" customFormat="1" spans="1:5">
      <c r="A275" s="81" t="s">
        <v>203</v>
      </c>
      <c r="B275" s="65"/>
      <c r="C275" s="65"/>
      <c r="D275" s="68" t="str">
        <f t="shared" si="4"/>
        <v/>
      </c>
      <c r="E275" s="63"/>
    </row>
    <row r="276" s="53" customFormat="1" spans="1:5">
      <c r="A276" s="81" t="s">
        <v>204</v>
      </c>
      <c r="B276" s="65"/>
      <c r="C276" s="65"/>
      <c r="D276" s="68" t="str">
        <f t="shared" si="4"/>
        <v/>
      </c>
      <c r="E276" s="63"/>
    </row>
    <row r="277" s="53" customFormat="1" spans="1:5">
      <c r="A277" s="81" t="s">
        <v>205</v>
      </c>
      <c r="C277" s="65"/>
      <c r="D277" s="68">
        <f>IF(B279=0,"",ROUND(C277/B279*100,1))</f>
        <v>0</v>
      </c>
      <c r="E277" s="63"/>
    </row>
    <row r="278" s="53" customFormat="1" spans="1:5">
      <c r="A278" s="81" t="s">
        <v>52</v>
      </c>
      <c r="B278" s="65"/>
      <c r="C278" s="65">
        <v>100</v>
      </c>
      <c r="D278" s="68" t="str">
        <f t="shared" ref="D278:D342" si="5">IF(B278=0,"",ROUND(C278/B278*100,1))</f>
        <v/>
      </c>
      <c r="E278" s="63"/>
    </row>
    <row r="279" s="53" customFormat="1" spans="1:5">
      <c r="A279" s="81" t="s">
        <v>206</v>
      </c>
      <c r="B279" s="65">
        <v>6240</v>
      </c>
      <c r="C279" s="65">
        <v>3419</v>
      </c>
      <c r="D279" s="68" t="e">
        <f>IF(#REF!=0,"",ROUND(C279/#REF!*100,1))</f>
        <v>#REF!</v>
      </c>
      <c r="E279" s="63"/>
    </row>
    <row r="280" s="53" customFormat="1" spans="1:5">
      <c r="A280" s="80" t="s">
        <v>207</v>
      </c>
      <c r="B280" s="68">
        <f>SUM(B281:B286)</f>
        <v>0</v>
      </c>
      <c r="C280" s="68">
        <f>SUM(C281:C286)</f>
        <v>0</v>
      </c>
      <c r="D280" s="68" t="str">
        <f t="shared" si="5"/>
        <v/>
      </c>
      <c r="E280" s="63"/>
    </row>
    <row r="281" s="53" customFormat="1" spans="1:5">
      <c r="A281" s="80" t="s">
        <v>43</v>
      </c>
      <c r="B281" s="65"/>
      <c r="C281" s="65"/>
      <c r="D281" s="68" t="str">
        <f t="shared" si="5"/>
        <v/>
      </c>
      <c r="E281" s="63"/>
    </row>
    <row r="282" s="53" customFormat="1" spans="1:5">
      <c r="A282" s="80" t="s">
        <v>44</v>
      </c>
      <c r="B282" s="65"/>
      <c r="C282" s="65"/>
      <c r="D282" s="68" t="str">
        <f t="shared" si="5"/>
        <v/>
      </c>
      <c r="E282" s="63"/>
    </row>
    <row r="283" s="53" customFormat="1" spans="1:5">
      <c r="A283" s="81" t="s">
        <v>45</v>
      </c>
      <c r="B283" s="65"/>
      <c r="C283" s="65"/>
      <c r="D283" s="68" t="str">
        <f t="shared" si="5"/>
        <v/>
      </c>
      <c r="E283" s="63"/>
    </row>
    <row r="284" s="53" customFormat="1" spans="1:5">
      <c r="A284" s="81" t="s">
        <v>208</v>
      </c>
      <c r="B284" s="65"/>
      <c r="C284" s="65"/>
      <c r="D284" s="68" t="str">
        <f t="shared" si="5"/>
        <v/>
      </c>
      <c r="E284" s="63"/>
    </row>
    <row r="285" s="53" customFormat="1" spans="1:5">
      <c r="A285" s="81" t="s">
        <v>52</v>
      </c>
      <c r="B285" s="65"/>
      <c r="C285" s="65"/>
      <c r="D285" s="68" t="str">
        <f t="shared" si="5"/>
        <v/>
      </c>
      <c r="E285" s="63"/>
    </row>
    <row r="286" s="53" customFormat="1" spans="1:5">
      <c r="A286" s="63" t="s">
        <v>209</v>
      </c>
      <c r="B286" s="65"/>
      <c r="C286" s="65"/>
      <c r="D286" s="68" t="str">
        <f t="shared" si="5"/>
        <v/>
      </c>
      <c r="E286" s="63"/>
    </row>
    <row r="287" s="53" customFormat="1" spans="1:5">
      <c r="A287" s="82" t="s">
        <v>210</v>
      </c>
      <c r="B287" s="68">
        <f>SUM(B288:B294)</f>
        <v>1453</v>
      </c>
      <c r="C287" s="68">
        <f>SUM(C288:C294)</f>
        <v>1187</v>
      </c>
      <c r="D287" s="68">
        <f t="shared" si="5"/>
        <v>81.7</v>
      </c>
      <c r="E287" s="63"/>
    </row>
    <row r="288" s="53" customFormat="1" spans="1:5">
      <c r="A288" s="80" t="s">
        <v>43</v>
      </c>
      <c r="B288" s="65">
        <v>953</v>
      </c>
      <c r="C288" s="65">
        <v>877</v>
      </c>
      <c r="D288" s="68">
        <f t="shared" si="5"/>
        <v>92</v>
      </c>
      <c r="E288" s="63"/>
    </row>
    <row r="289" s="53" customFormat="1" spans="1:5">
      <c r="A289" s="80" t="s">
        <v>44</v>
      </c>
      <c r="B289" s="65">
        <v>39</v>
      </c>
      <c r="C289" s="65"/>
      <c r="D289" s="68">
        <f t="shared" si="5"/>
        <v>0</v>
      </c>
      <c r="E289" s="63"/>
    </row>
    <row r="290" s="53" customFormat="1" spans="1:5">
      <c r="A290" s="81" t="s">
        <v>45</v>
      </c>
      <c r="B290" s="65"/>
      <c r="C290" s="65"/>
      <c r="D290" s="68" t="str">
        <f t="shared" si="5"/>
        <v/>
      </c>
      <c r="E290" s="63"/>
    </row>
    <row r="291" s="53" customFormat="1" spans="1:5">
      <c r="A291" s="81" t="s">
        <v>211</v>
      </c>
      <c r="B291" s="65"/>
      <c r="C291" s="65"/>
      <c r="D291" s="68" t="str">
        <f t="shared" si="5"/>
        <v/>
      </c>
      <c r="E291" s="63"/>
    </row>
    <row r="292" s="53" customFormat="1" spans="1:5">
      <c r="A292" s="81" t="s">
        <v>212</v>
      </c>
      <c r="B292" s="65"/>
      <c r="C292" s="65">
        <v>100</v>
      </c>
      <c r="D292" s="68" t="str">
        <f t="shared" si="5"/>
        <v/>
      </c>
      <c r="E292" s="63"/>
    </row>
    <row r="293" s="53" customFormat="1" spans="1:5">
      <c r="A293" s="81" t="s">
        <v>52</v>
      </c>
      <c r="B293" s="65">
        <v>1</v>
      </c>
      <c r="C293" s="65">
        <v>50</v>
      </c>
      <c r="D293" s="68">
        <f t="shared" si="5"/>
        <v>5000</v>
      </c>
      <c r="E293" s="63"/>
    </row>
    <row r="294" s="53" customFormat="1" spans="1:5">
      <c r="A294" s="81" t="s">
        <v>213</v>
      </c>
      <c r="B294" s="65">
        <v>460</v>
      </c>
      <c r="C294" s="65">
        <v>160</v>
      </c>
      <c r="D294" s="68">
        <f t="shared" si="5"/>
        <v>34.8</v>
      </c>
      <c r="E294" s="63"/>
    </row>
    <row r="295" s="53" customFormat="1" spans="1:5">
      <c r="A295" s="63" t="s">
        <v>214</v>
      </c>
      <c r="B295" s="68">
        <f>SUM(B296:B303)</f>
        <v>2649</v>
      </c>
      <c r="C295" s="68">
        <f>SUM(C296:C303)</f>
        <v>2212</v>
      </c>
      <c r="D295" s="68">
        <f t="shared" si="5"/>
        <v>83.5</v>
      </c>
      <c r="E295" s="63"/>
    </row>
    <row r="296" s="53" customFormat="1" spans="1:5">
      <c r="A296" s="80" t="s">
        <v>43</v>
      </c>
      <c r="B296" s="65">
        <v>531</v>
      </c>
      <c r="C296" s="65">
        <v>902</v>
      </c>
      <c r="D296" s="68">
        <f t="shared" si="5"/>
        <v>169.9</v>
      </c>
      <c r="E296" s="63"/>
    </row>
    <row r="297" s="53" customFormat="1" spans="1:5">
      <c r="A297" s="80" t="s">
        <v>44</v>
      </c>
      <c r="B297" s="65">
        <v>189</v>
      </c>
      <c r="C297" s="65"/>
      <c r="D297" s="68">
        <f t="shared" si="5"/>
        <v>0</v>
      </c>
      <c r="E297" s="63"/>
    </row>
    <row r="298" s="53" customFormat="1" spans="1:5">
      <c r="A298" s="80" t="s">
        <v>45</v>
      </c>
      <c r="B298" s="65"/>
      <c r="C298" s="65"/>
      <c r="D298" s="68" t="str">
        <f t="shared" si="5"/>
        <v/>
      </c>
      <c r="E298" s="63"/>
    </row>
    <row r="299" s="53" customFormat="1" spans="1:5">
      <c r="A299" s="81" t="s">
        <v>215</v>
      </c>
      <c r="B299" s="65"/>
      <c r="C299" s="65">
        <v>200</v>
      </c>
      <c r="D299" s="68" t="str">
        <f t="shared" si="5"/>
        <v/>
      </c>
      <c r="E299" s="63"/>
    </row>
    <row r="300" s="53" customFormat="1" spans="1:5">
      <c r="A300" s="81" t="s">
        <v>216</v>
      </c>
      <c r="B300" s="65"/>
      <c r="C300" s="65">
        <v>200</v>
      </c>
      <c r="D300" s="68" t="str">
        <f t="shared" si="5"/>
        <v/>
      </c>
      <c r="E300" s="63"/>
    </row>
    <row r="301" s="53" customFormat="1" spans="1:5">
      <c r="A301" s="81" t="s">
        <v>217</v>
      </c>
      <c r="B301" s="65"/>
      <c r="C301" s="65"/>
      <c r="D301" s="68" t="str">
        <f t="shared" si="5"/>
        <v/>
      </c>
      <c r="E301" s="63"/>
    </row>
    <row r="302" s="53" customFormat="1" spans="1:5">
      <c r="A302" s="80" t="s">
        <v>52</v>
      </c>
      <c r="B302" s="65">
        <v>652</v>
      </c>
      <c r="C302" s="65">
        <v>60</v>
      </c>
      <c r="D302" s="68">
        <f t="shared" si="5"/>
        <v>9.2</v>
      </c>
      <c r="E302" s="63"/>
    </row>
    <row r="303" s="53" customFormat="1" spans="1:5">
      <c r="A303" s="80" t="s">
        <v>218</v>
      </c>
      <c r="B303" s="65">
        <v>1277</v>
      </c>
      <c r="C303" s="65">
        <v>850</v>
      </c>
      <c r="D303" s="68">
        <f t="shared" si="5"/>
        <v>66.6</v>
      </c>
      <c r="E303" s="63"/>
    </row>
    <row r="304" s="53" customFormat="1" spans="1:5">
      <c r="A304" s="80" t="s">
        <v>219</v>
      </c>
      <c r="B304" s="68">
        <f>SUM(B305:B319)</f>
        <v>582</v>
      </c>
      <c r="C304" s="68">
        <f>SUM(C305:C319)</f>
        <v>688</v>
      </c>
      <c r="D304" s="68">
        <f t="shared" si="5"/>
        <v>118.2</v>
      </c>
      <c r="E304" s="63"/>
    </row>
    <row r="305" s="53" customFormat="1" spans="1:5">
      <c r="A305" s="81" t="s">
        <v>43</v>
      </c>
      <c r="B305" s="65">
        <v>308</v>
      </c>
      <c r="C305" s="65">
        <v>318</v>
      </c>
      <c r="D305" s="68">
        <f t="shared" si="5"/>
        <v>103.2</v>
      </c>
      <c r="E305" s="63"/>
    </row>
    <row r="306" s="53" customFormat="1" spans="1:5">
      <c r="A306" s="81" t="s">
        <v>44</v>
      </c>
      <c r="B306" s="65">
        <v>117</v>
      </c>
      <c r="C306" s="65"/>
      <c r="D306" s="68">
        <f t="shared" si="5"/>
        <v>0</v>
      </c>
      <c r="E306" s="63"/>
    </row>
    <row r="307" s="53" customFormat="1" spans="1:5">
      <c r="A307" s="81" t="s">
        <v>45</v>
      </c>
      <c r="B307" s="65"/>
      <c r="C307" s="65"/>
      <c r="D307" s="68" t="str">
        <f t="shared" si="5"/>
        <v/>
      </c>
      <c r="E307" s="63"/>
    </row>
    <row r="308" s="53" customFormat="1" spans="1:5">
      <c r="A308" s="63" t="s">
        <v>220</v>
      </c>
      <c r="B308" s="65"/>
      <c r="C308" s="65">
        <v>50</v>
      </c>
      <c r="D308" s="68" t="str">
        <f t="shared" si="5"/>
        <v/>
      </c>
      <c r="E308" s="63"/>
    </row>
    <row r="309" s="53" customFormat="1" spans="1:5">
      <c r="A309" s="80" t="s">
        <v>221</v>
      </c>
      <c r="B309" s="65"/>
      <c r="C309" s="65">
        <v>30</v>
      </c>
      <c r="D309" s="68" t="str">
        <f t="shared" si="5"/>
        <v/>
      </c>
      <c r="E309" s="63"/>
    </row>
    <row r="310" s="53" customFormat="1" spans="1:5">
      <c r="A310" s="80" t="s">
        <v>222</v>
      </c>
      <c r="B310" s="65"/>
      <c r="C310" s="65"/>
      <c r="D310" s="68" t="str">
        <f t="shared" si="5"/>
        <v/>
      </c>
      <c r="E310" s="63"/>
    </row>
    <row r="311" s="53" customFormat="1" spans="1:5">
      <c r="A311" s="82" t="s">
        <v>223</v>
      </c>
      <c r="B311" s="65">
        <v>38</v>
      </c>
      <c r="C311" s="65">
        <v>50</v>
      </c>
      <c r="D311" s="68">
        <f t="shared" si="5"/>
        <v>131.6</v>
      </c>
      <c r="E311" s="63"/>
    </row>
    <row r="312" s="53" customFormat="1" spans="1:5">
      <c r="A312" s="81" t="s">
        <v>224</v>
      </c>
      <c r="B312" s="65"/>
      <c r="C312" s="65"/>
      <c r="D312" s="68" t="str">
        <f t="shared" si="5"/>
        <v/>
      </c>
      <c r="E312" s="63"/>
    </row>
    <row r="313" s="53" customFormat="1" spans="1:5">
      <c r="A313" s="81" t="s">
        <v>225</v>
      </c>
      <c r="B313" s="65"/>
      <c r="C313" s="65"/>
      <c r="D313" s="68" t="str">
        <f t="shared" si="5"/>
        <v/>
      </c>
      <c r="E313" s="63"/>
    </row>
    <row r="314" s="53" customFormat="1" spans="1:5">
      <c r="A314" s="81" t="s">
        <v>226</v>
      </c>
      <c r="B314" s="65">
        <v>28</v>
      </c>
      <c r="C314" s="65">
        <v>30</v>
      </c>
      <c r="D314" s="68">
        <f t="shared" si="5"/>
        <v>107.1</v>
      </c>
      <c r="E314" s="63"/>
    </row>
    <row r="315" s="53" customFormat="1" spans="1:5">
      <c r="A315" s="81" t="s">
        <v>227</v>
      </c>
      <c r="B315" s="65"/>
      <c r="C315" s="65"/>
      <c r="D315" s="68" t="str">
        <f t="shared" si="5"/>
        <v/>
      </c>
      <c r="E315" s="63"/>
    </row>
    <row r="316" s="53" customFormat="1" spans="1:5">
      <c r="A316" s="81" t="s">
        <v>228</v>
      </c>
      <c r="B316" s="65"/>
      <c r="C316" s="65">
        <v>10</v>
      </c>
      <c r="D316" s="68" t="str">
        <f t="shared" si="5"/>
        <v/>
      </c>
      <c r="E316" s="63"/>
    </row>
    <row r="317" s="53" customFormat="1" spans="1:5">
      <c r="A317" s="81" t="s">
        <v>85</v>
      </c>
      <c r="B317" s="65"/>
      <c r="C317" s="65"/>
      <c r="D317" s="68" t="str">
        <f t="shared" si="5"/>
        <v/>
      </c>
      <c r="E317" s="63"/>
    </row>
    <row r="318" s="53" customFormat="1" spans="1:5">
      <c r="A318" s="81" t="s">
        <v>52</v>
      </c>
      <c r="B318" s="65"/>
      <c r="C318" s="65"/>
      <c r="D318" s="68" t="str">
        <f t="shared" si="5"/>
        <v/>
      </c>
      <c r="E318" s="63"/>
    </row>
    <row r="319" s="53" customFormat="1" spans="1:5">
      <c r="A319" s="80" t="s">
        <v>229</v>
      </c>
      <c r="B319" s="65">
        <v>91</v>
      </c>
      <c r="C319" s="65">
        <v>200</v>
      </c>
      <c r="D319" s="68">
        <f t="shared" si="5"/>
        <v>219.8</v>
      </c>
      <c r="E319" s="63"/>
    </row>
    <row r="320" s="53" customFormat="1" spans="1:5">
      <c r="A320" s="82" t="s">
        <v>230</v>
      </c>
      <c r="B320" s="68">
        <f>SUM(B321:B329)</f>
        <v>0</v>
      </c>
      <c r="C320" s="68">
        <f>SUM(C321:C329)</f>
        <v>0</v>
      </c>
      <c r="D320" s="68" t="str">
        <f t="shared" si="5"/>
        <v/>
      </c>
      <c r="E320" s="63"/>
    </row>
    <row r="321" s="53" customFormat="1" spans="1:5">
      <c r="A321" s="80" t="s">
        <v>43</v>
      </c>
      <c r="B321" s="65"/>
      <c r="C321" s="65"/>
      <c r="D321" s="68" t="str">
        <f t="shared" si="5"/>
        <v/>
      </c>
      <c r="E321" s="63"/>
    </row>
    <row r="322" s="53" customFormat="1" spans="1:5">
      <c r="A322" s="81" t="s">
        <v>44</v>
      </c>
      <c r="B322" s="65"/>
      <c r="C322" s="65"/>
      <c r="D322" s="68" t="str">
        <f t="shared" si="5"/>
        <v/>
      </c>
      <c r="E322" s="63"/>
    </row>
    <row r="323" s="53" customFormat="1" spans="1:5">
      <c r="A323" s="81" t="s">
        <v>45</v>
      </c>
      <c r="B323" s="65"/>
      <c r="C323" s="65"/>
      <c r="D323" s="68" t="str">
        <f t="shared" si="5"/>
        <v/>
      </c>
      <c r="E323" s="63"/>
    </row>
    <row r="324" s="53" customFormat="1" spans="1:5">
      <c r="A324" s="81" t="s">
        <v>231</v>
      </c>
      <c r="B324" s="65"/>
      <c r="C324" s="65"/>
      <c r="D324" s="68" t="str">
        <f t="shared" si="5"/>
        <v/>
      </c>
      <c r="E324" s="63"/>
    </row>
    <row r="325" s="53" customFormat="1" spans="1:5">
      <c r="A325" s="63" t="s">
        <v>232</v>
      </c>
      <c r="B325" s="65"/>
      <c r="C325" s="65"/>
      <c r="D325" s="68" t="str">
        <f t="shared" si="5"/>
        <v/>
      </c>
      <c r="E325" s="63"/>
    </row>
    <row r="326" s="53" customFormat="1" spans="1:5">
      <c r="A326" s="80" t="s">
        <v>233</v>
      </c>
      <c r="B326" s="65"/>
      <c r="C326" s="65"/>
      <c r="D326" s="68" t="str">
        <f t="shared" si="5"/>
        <v/>
      </c>
      <c r="E326" s="63"/>
    </row>
    <row r="327" s="53" customFormat="1" spans="1:5">
      <c r="A327" s="80" t="s">
        <v>85</v>
      </c>
      <c r="B327" s="65"/>
      <c r="C327" s="65"/>
      <c r="D327" s="68" t="str">
        <f t="shared" si="5"/>
        <v/>
      </c>
      <c r="E327" s="63"/>
    </row>
    <row r="328" s="53" customFormat="1" spans="1:5">
      <c r="A328" s="80" t="s">
        <v>52</v>
      </c>
      <c r="B328" s="65"/>
      <c r="C328" s="65"/>
      <c r="D328" s="68" t="str">
        <f t="shared" si="5"/>
        <v/>
      </c>
      <c r="E328" s="63"/>
    </row>
    <row r="329" s="53" customFormat="1" spans="1:5">
      <c r="A329" s="80" t="s">
        <v>234</v>
      </c>
      <c r="B329" s="65"/>
      <c r="C329" s="65"/>
      <c r="D329" s="68" t="str">
        <f t="shared" si="5"/>
        <v/>
      </c>
      <c r="E329" s="63"/>
    </row>
    <row r="330" s="53" customFormat="1" spans="1:5">
      <c r="A330" s="81" t="s">
        <v>235</v>
      </c>
      <c r="B330" s="68">
        <f>SUM(B331:B339)</f>
        <v>0</v>
      </c>
      <c r="C330" s="68">
        <f>SUM(C331:C339)</f>
        <v>0</v>
      </c>
      <c r="D330" s="68" t="str">
        <f t="shared" si="5"/>
        <v/>
      </c>
      <c r="E330" s="63"/>
    </row>
    <row r="331" s="53" customFormat="1" spans="1:5">
      <c r="A331" s="81" t="s">
        <v>43</v>
      </c>
      <c r="B331" s="65"/>
      <c r="C331" s="65"/>
      <c r="D331" s="68" t="str">
        <f t="shared" si="5"/>
        <v/>
      </c>
      <c r="E331" s="63"/>
    </row>
    <row r="332" s="53" customFormat="1" spans="1:5">
      <c r="A332" s="81" t="s">
        <v>44</v>
      </c>
      <c r="B332" s="65"/>
      <c r="C332" s="65"/>
      <c r="D332" s="68" t="str">
        <f t="shared" si="5"/>
        <v/>
      </c>
      <c r="E332" s="63"/>
    </row>
    <row r="333" s="53" customFormat="1" spans="1:5">
      <c r="A333" s="80" t="s">
        <v>45</v>
      </c>
      <c r="B333" s="65"/>
      <c r="C333" s="65"/>
      <c r="D333" s="68" t="str">
        <f t="shared" si="5"/>
        <v/>
      </c>
      <c r="E333" s="63"/>
    </row>
    <row r="334" s="53" customFormat="1" spans="1:5">
      <c r="A334" s="80" t="s">
        <v>236</v>
      </c>
      <c r="B334" s="65"/>
      <c r="C334" s="65"/>
      <c r="D334" s="68" t="str">
        <f t="shared" si="5"/>
        <v/>
      </c>
      <c r="E334" s="63"/>
    </row>
    <row r="335" s="53" customFormat="1" spans="1:5">
      <c r="A335" s="80" t="s">
        <v>237</v>
      </c>
      <c r="B335" s="65"/>
      <c r="C335" s="65"/>
      <c r="D335" s="68" t="str">
        <f t="shared" si="5"/>
        <v/>
      </c>
      <c r="E335" s="63"/>
    </row>
    <row r="336" s="53" customFormat="1" spans="1:5">
      <c r="A336" s="81" t="s">
        <v>238</v>
      </c>
      <c r="B336" s="65"/>
      <c r="C336" s="65"/>
      <c r="D336" s="68" t="str">
        <f t="shared" si="5"/>
        <v/>
      </c>
      <c r="E336" s="63"/>
    </row>
    <row r="337" s="53" customFormat="1" spans="1:5">
      <c r="A337" s="81" t="s">
        <v>85</v>
      </c>
      <c r="B337" s="65"/>
      <c r="C337" s="65"/>
      <c r="D337" s="68" t="str">
        <f t="shared" si="5"/>
        <v/>
      </c>
      <c r="E337" s="63"/>
    </row>
    <row r="338" s="53" customFormat="1" spans="1:5">
      <c r="A338" s="81" t="s">
        <v>52</v>
      </c>
      <c r="B338" s="65"/>
      <c r="C338" s="65"/>
      <c r="D338" s="68" t="str">
        <f t="shared" si="5"/>
        <v/>
      </c>
      <c r="E338" s="63"/>
    </row>
    <row r="339" s="53" customFormat="1" spans="1:5">
      <c r="A339" s="81" t="s">
        <v>239</v>
      </c>
      <c r="B339" s="65"/>
      <c r="C339" s="65"/>
      <c r="D339" s="68" t="str">
        <f t="shared" si="5"/>
        <v/>
      </c>
      <c r="E339" s="63"/>
    </row>
    <row r="340" s="53" customFormat="1" spans="1:5">
      <c r="A340" s="63" t="s">
        <v>240</v>
      </c>
      <c r="B340" s="68">
        <f>SUM(B341:B347)</f>
        <v>0</v>
      </c>
      <c r="C340" s="68">
        <f>SUM(C341:C347)</f>
        <v>0</v>
      </c>
      <c r="D340" s="68" t="str">
        <f t="shared" si="5"/>
        <v/>
      </c>
      <c r="E340" s="63"/>
    </row>
    <row r="341" s="53" customFormat="1" spans="1:5">
      <c r="A341" s="80" t="s">
        <v>43</v>
      </c>
      <c r="B341" s="65"/>
      <c r="C341" s="65"/>
      <c r="D341" s="68" t="str">
        <f t="shared" si="5"/>
        <v/>
      </c>
      <c r="E341" s="63"/>
    </row>
    <row r="342" s="53" customFormat="1" spans="1:5">
      <c r="A342" s="80" t="s">
        <v>44</v>
      </c>
      <c r="B342" s="65"/>
      <c r="C342" s="65"/>
      <c r="D342" s="68" t="str">
        <f t="shared" si="5"/>
        <v/>
      </c>
      <c r="E342" s="63"/>
    </row>
    <row r="343" s="53" customFormat="1" spans="1:5">
      <c r="A343" s="82" t="s">
        <v>45</v>
      </c>
      <c r="B343" s="65"/>
      <c r="C343" s="65"/>
      <c r="D343" s="68" t="str">
        <f t="shared" ref="D343:D406" si="6">IF(B343=0,"",ROUND(C343/B343*100,1))</f>
        <v/>
      </c>
      <c r="E343" s="63"/>
    </row>
    <row r="344" s="53" customFormat="1" spans="1:5">
      <c r="A344" s="83" t="s">
        <v>241</v>
      </c>
      <c r="B344" s="65"/>
      <c r="C344" s="65"/>
      <c r="D344" s="68" t="str">
        <f t="shared" si="6"/>
        <v/>
      </c>
      <c r="E344" s="63"/>
    </row>
    <row r="345" s="53" customFormat="1" spans="1:5">
      <c r="A345" s="81" t="s">
        <v>242</v>
      </c>
      <c r="B345" s="65"/>
      <c r="C345" s="65"/>
      <c r="D345" s="68" t="str">
        <f t="shared" si="6"/>
        <v/>
      </c>
      <c r="E345" s="63"/>
    </row>
    <row r="346" s="53" customFormat="1" spans="1:5">
      <c r="A346" s="81" t="s">
        <v>52</v>
      </c>
      <c r="B346" s="65"/>
      <c r="C346" s="65"/>
      <c r="D346" s="68" t="str">
        <f t="shared" si="6"/>
        <v/>
      </c>
      <c r="E346" s="63"/>
    </row>
    <row r="347" s="53" customFormat="1" ht="15.75" customHeight="1" spans="1:5">
      <c r="A347" s="80" t="s">
        <v>243</v>
      </c>
      <c r="B347" s="65"/>
      <c r="C347" s="65"/>
      <c r="D347" s="68" t="str">
        <f t="shared" si="6"/>
        <v/>
      </c>
      <c r="E347" s="63"/>
    </row>
    <row r="348" s="53" customFormat="1" spans="1:5">
      <c r="A348" s="80" t="s">
        <v>244</v>
      </c>
      <c r="B348" s="68">
        <f>SUM(B349:B353)</f>
        <v>0</v>
      </c>
      <c r="C348" s="68">
        <f>SUM(C349:C353)</f>
        <v>0</v>
      </c>
      <c r="D348" s="68" t="str">
        <f t="shared" si="6"/>
        <v/>
      </c>
      <c r="E348" s="63"/>
    </row>
    <row r="349" s="53" customFormat="1" spans="1:5">
      <c r="A349" s="80" t="s">
        <v>43</v>
      </c>
      <c r="B349" s="65"/>
      <c r="C349" s="65"/>
      <c r="D349" s="68" t="str">
        <f t="shared" si="6"/>
        <v/>
      </c>
      <c r="E349" s="63"/>
    </row>
    <row r="350" s="53" customFormat="1" spans="1:5">
      <c r="A350" s="81" t="s">
        <v>44</v>
      </c>
      <c r="B350" s="65"/>
      <c r="C350" s="65"/>
      <c r="D350" s="68" t="str">
        <f t="shared" si="6"/>
        <v/>
      </c>
      <c r="E350" s="63"/>
    </row>
    <row r="351" s="53" customFormat="1" spans="1:5">
      <c r="A351" s="80" t="s">
        <v>85</v>
      </c>
      <c r="B351" s="65"/>
      <c r="C351" s="65"/>
      <c r="D351" s="68" t="str">
        <f t="shared" si="6"/>
        <v/>
      </c>
      <c r="E351" s="63"/>
    </row>
    <row r="352" s="53" customFormat="1" spans="1:5">
      <c r="A352" s="81" t="s">
        <v>245</v>
      </c>
      <c r="B352" s="65"/>
      <c r="C352" s="65"/>
      <c r="D352" s="68" t="str">
        <f t="shared" si="6"/>
        <v/>
      </c>
      <c r="E352" s="63"/>
    </row>
    <row r="353" s="53" customFormat="1" spans="1:5">
      <c r="A353" s="80" t="s">
        <v>246</v>
      </c>
      <c r="B353" s="65"/>
      <c r="C353" s="65"/>
      <c r="D353" s="68" t="str">
        <f t="shared" si="6"/>
        <v/>
      </c>
      <c r="E353" s="63"/>
    </row>
    <row r="354" s="53" customFormat="1" spans="1:5">
      <c r="A354" s="80" t="s">
        <v>247</v>
      </c>
      <c r="B354" s="68">
        <f>SUM(B355)</f>
        <v>522</v>
      </c>
      <c r="C354" s="68">
        <f>SUM(C355)</f>
        <v>0</v>
      </c>
      <c r="D354" s="68">
        <f t="shared" si="6"/>
        <v>0</v>
      </c>
      <c r="E354" s="63"/>
    </row>
    <row r="355" s="53" customFormat="1" spans="1:5">
      <c r="A355" s="80" t="s">
        <v>248</v>
      </c>
      <c r="B355" s="65">
        <v>522</v>
      </c>
      <c r="C355" s="65"/>
      <c r="D355" s="68">
        <f t="shared" si="6"/>
        <v>0</v>
      </c>
      <c r="E355" s="63"/>
    </row>
    <row r="356" s="53" customFormat="1" spans="1:5">
      <c r="A356" s="63" t="s">
        <v>249</v>
      </c>
      <c r="B356" s="90">
        <f>SUM(B357,B362,B371,B377,B383,B387,B391,B395,B401,B408)</f>
        <v>84705</v>
      </c>
      <c r="C356" s="90">
        <f>SUM(C357,C362,C371,C377,C383,C387,C391,C395,C401,C408)</f>
        <v>81741</v>
      </c>
      <c r="D356" s="68">
        <f t="shared" si="6"/>
        <v>96.5</v>
      </c>
      <c r="E356" s="63"/>
    </row>
    <row r="357" s="53" customFormat="1" spans="1:5">
      <c r="A357" s="81" t="s">
        <v>250</v>
      </c>
      <c r="B357" s="68">
        <f>SUM(B358:B361)</f>
        <v>3037</v>
      </c>
      <c r="C357" s="68">
        <f>SUM(C358:C361)</f>
        <v>2011</v>
      </c>
      <c r="D357" s="68">
        <f t="shared" si="6"/>
        <v>66.2</v>
      </c>
      <c r="E357" s="63"/>
    </row>
    <row r="358" s="53" customFormat="1" spans="1:5">
      <c r="A358" s="80" t="s">
        <v>43</v>
      </c>
      <c r="B358" s="65">
        <v>1786</v>
      </c>
      <c r="C358" s="65">
        <v>645</v>
      </c>
      <c r="D358" s="68">
        <f t="shared" si="6"/>
        <v>36.1</v>
      </c>
      <c r="E358" s="63"/>
    </row>
    <row r="359" s="53" customFormat="1" spans="1:5">
      <c r="A359" s="80" t="s">
        <v>44</v>
      </c>
      <c r="B359" s="65">
        <v>5</v>
      </c>
      <c r="C359" s="65">
        <v>100</v>
      </c>
      <c r="D359" s="68">
        <f t="shared" si="6"/>
        <v>2000</v>
      </c>
      <c r="E359" s="63"/>
    </row>
    <row r="360" s="53" customFormat="1" spans="1:5">
      <c r="A360" s="80" t="s">
        <v>45</v>
      </c>
      <c r="B360" s="65"/>
      <c r="C360" s="65">
        <v>31</v>
      </c>
      <c r="D360" s="68" t="str">
        <f t="shared" si="6"/>
        <v/>
      </c>
      <c r="E360" s="63"/>
    </row>
    <row r="361" s="53" customFormat="1" spans="1:5">
      <c r="A361" s="83" t="s">
        <v>251</v>
      </c>
      <c r="B361" s="65">
        <v>1246</v>
      </c>
      <c r="C361" s="65">
        <v>1235</v>
      </c>
      <c r="D361" s="68">
        <f t="shared" si="6"/>
        <v>99.1</v>
      </c>
      <c r="E361" s="63"/>
    </row>
    <row r="362" s="53" customFormat="1" spans="1:5">
      <c r="A362" s="80" t="s">
        <v>252</v>
      </c>
      <c r="B362" s="68">
        <f>SUM(B363:B370)</f>
        <v>77486</v>
      </c>
      <c r="C362" s="68">
        <f>SUM(C363:C370)</f>
        <v>75784</v>
      </c>
      <c r="D362" s="68">
        <f t="shared" si="6"/>
        <v>97.8</v>
      </c>
      <c r="E362" s="63"/>
    </row>
    <row r="363" s="53" customFormat="1" spans="1:5">
      <c r="A363" s="80" t="s">
        <v>253</v>
      </c>
      <c r="B363" s="65">
        <v>1287</v>
      </c>
      <c r="C363" s="65">
        <v>2641</v>
      </c>
      <c r="D363" s="68">
        <f t="shared" si="6"/>
        <v>205.2</v>
      </c>
      <c r="E363" s="63"/>
    </row>
    <row r="364" s="53" customFormat="1" spans="1:5">
      <c r="A364" s="80" t="s">
        <v>254</v>
      </c>
      <c r="B364" s="65">
        <v>54654</v>
      </c>
      <c r="C364" s="65">
        <v>44406</v>
      </c>
      <c r="D364" s="68">
        <f t="shared" si="6"/>
        <v>81.2</v>
      </c>
      <c r="E364" s="63"/>
    </row>
    <row r="365" s="53" customFormat="1" spans="1:5">
      <c r="A365" s="81" t="s">
        <v>255</v>
      </c>
      <c r="B365" s="65">
        <v>10288</v>
      </c>
      <c r="C365" s="65">
        <v>16833</v>
      </c>
      <c r="D365" s="68">
        <f t="shared" si="6"/>
        <v>163.6</v>
      </c>
      <c r="E365" s="63"/>
    </row>
    <row r="366" s="53" customFormat="1" spans="1:5">
      <c r="A366" s="81" t="s">
        <v>256</v>
      </c>
      <c r="B366" s="65">
        <v>10321</v>
      </c>
      <c r="C366" s="65">
        <v>11904</v>
      </c>
      <c r="D366" s="68">
        <f t="shared" si="6"/>
        <v>115.3</v>
      </c>
      <c r="E366" s="63"/>
    </row>
    <row r="367" s="53" customFormat="1" spans="1:5">
      <c r="A367" s="81" t="s">
        <v>257</v>
      </c>
      <c r="B367" s="65">
        <v>38</v>
      </c>
      <c r="C367" s="65"/>
      <c r="D367" s="68">
        <f t="shared" si="6"/>
        <v>0</v>
      </c>
      <c r="E367" s="63"/>
    </row>
    <row r="368" s="53" customFormat="1" spans="1:5">
      <c r="A368" s="80" t="s">
        <v>258</v>
      </c>
      <c r="B368" s="65"/>
      <c r="C368" s="65"/>
      <c r="D368" s="68" t="str">
        <f t="shared" si="6"/>
        <v/>
      </c>
      <c r="E368" s="63"/>
    </row>
    <row r="369" s="53" customFormat="1" spans="1:5">
      <c r="A369" s="80" t="s">
        <v>259</v>
      </c>
      <c r="B369" s="65"/>
      <c r="C369" s="65"/>
      <c r="D369" s="68" t="str">
        <f t="shared" si="6"/>
        <v/>
      </c>
      <c r="E369" s="63"/>
    </row>
    <row r="370" s="53" customFormat="1" spans="1:5">
      <c r="A370" s="80" t="s">
        <v>260</v>
      </c>
      <c r="B370" s="65">
        <v>898</v>
      </c>
      <c r="C370" s="65"/>
      <c r="D370" s="68">
        <f t="shared" si="6"/>
        <v>0</v>
      </c>
      <c r="E370" s="63"/>
    </row>
    <row r="371" s="53" customFormat="1" spans="1:5">
      <c r="A371" s="80" t="s">
        <v>261</v>
      </c>
      <c r="B371" s="68">
        <f>SUM(B372:B376)</f>
        <v>2427</v>
      </c>
      <c r="C371" s="68">
        <f>SUM(C372:C376)</f>
        <v>2081</v>
      </c>
      <c r="D371" s="68">
        <f t="shared" si="6"/>
        <v>85.7</v>
      </c>
      <c r="E371" s="63"/>
    </row>
    <row r="372" s="53" customFormat="1" spans="1:5">
      <c r="A372" s="80" t="s">
        <v>262</v>
      </c>
      <c r="B372" s="65">
        <v>44</v>
      </c>
      <c r="C372" s="65"/>
      <c r="D372" s="68">
        <f t="shared" si="6"/>
        <v>0</v>
      </c>
      <c r="E372" s="63"/>
    </row>
    <row r="373" s="53" customFormat="1" spans="1:5">
      <c r="A373" s="80" t="s">
        <v>263</v>
      </c>
      <c r="B373" s="65">
        <v>595</v>
      </c>
      <c r="C373" s="65">
        <v>1811</v>
      </c>
      <c r="D373" s="68">
        <f t="shared" si="6"/>
        <v>304.4</v>
      </c>
      <c r="E373" s="63"/>
    </row>
    <row r="374" s="53" customFormat="1" spans="1:5">
      <c r="A374" s="80" t="s">
        <v>264</v>
      </c>
      <c r="B374" s="65"/>
      <c r="C374" s="65">
        <v>270</v>
      </c>
      <c r="D374" s="68" t="str">
        <f t="shared" si="6"/>
        <v/>
      </c>
      <c r="E374" s="63"/>
    </row>
    <row r="375" s="53" customFormat="1" spans="1:5">
      <c r="A375" s="81" t="s">
        <v>265</v>
      </c>
      <c r="B375" s="65">
        <v>1784</v>
      </c>
      <c r="C375" s="65"/>
      <c r="D375" s="68">
        <f t="shared" si="6"/>
        <v>0</v>
      </c>
      <c r="E375" s="63"/>
    </row>
    <row r="376" s="53" customFormat="1" spans="1:5">
      <c r="A376" s="81" t="s">
        <v>266</v>
      </c>
      <c r="B376" s="65">
        <v>4</v>
      </c>
      <c r="C376" s="65"/>
      <c r="D376" s="68">
        <f t="shared" si="6"/>
        <v>0</v>
      </c>
      <c r="E376" s="63"/>
    </row>
    <row r="377" s="53" customFormat="1" spans="1:5">
      <c r="A377" s="63" t="s">
        <v>267</v>
      </c>
      <c r="B377" s="68">
        <v>39</v>
      </c>
      <c r="C377" s="68">
        <f>SUM(C378:C382)</f>
        <v>0</v>
      </c>
      <c r="D377" s="68">
        <f t="shared" si="6"/>
        <v>0</v>
      </c>
      <c r="E377" s="63"/>
    </row>
    <row r="378" s="53" customFormat="1" spans="1:5">
      <c r="A378" s="80" t="s">
        <v>268</v>
      </c>
      <c r="B378" s="65"/>
      <c r="C378" s="65"/>
      <c r="D378" s="68" t="str">
        <f t="shared" si="6"/>
        <v/>
      </c>
      <c r="E378" s="63"/>
    </row>
    <row r="379" s="53" customFormat="1" spans="1:5">
      <c r="A379" s="80" t="s">
        <v>269</v>
      </c>
      <c r="B379" s="65"/>
      <c r="C379" s="65"/>
      <c r="D379" s="68" t="str">
        <f t="shared" si="6"/>
        <v/>
      </c>
      <c r="E379" s="63"/>
    </row>
    <row r="380" s="53" customFormat="1" spans="1:5">
      <c r="A380" s="80" t="s">
        <v>270</v>
      </c>
      <c r="B380" s="65"/>
      <c r="C380" s="65"/>
      <c r="D380" s="68" t="str">
        <f t="shared" si="6"/>
        <v/>
      </c>
      <c r="E380" s="63"/>
    </row>
    <row r="381" s="53" customFormat="1" spans="1:5">
      <c r="A381" s="81" t="s">
        <v>271</v>
      </c>
      <c r="B381" s="65"/>
      <c r="C381" s="65"/>
      <c r="D381" s="68" t="str">
        <f t="shared" si="6"/>
        <v/>
      </c>
      <c r="E381" s="63"/>
    </row>
    <row r="382" s="53" customFormat="1" spans="1:5">
      <c r="A382" s="81" t="s">
        <v>272</v>
      </c>
      <c r="B382" s="65">
        <v>39</v>
      </c>
      <c r="C382" s="65"/>
      <c r="D382" s="68">
        <f t="shared" si="6"/>
        <v>0</v>
      </c>
      <c r="E382" s="63"/>
    </row>
    <row r="383" s="53" customFormat="1" spans="1:5">
      <c r="A383" s="81" t="s">
        <v>273</v>
      </c>
      <c r="B383" s="68">
        <f>SUM(B384:B386)</f>
        <v>78</v>
      </c>
      <c r="C383" s="68">
        <f>SUM(C384:C386)</f>
        <v>209</v>
      </c>
      <c r="D383" s="68">
        <f t="shared" si="6"/>
        <v>267.9</v>
      </c>
      <c r="E383" s="63"/>
    </row>
    <row r="384" s="53" customFormat="1" spans="1:5">
      <c r="A384" s="80" t="s">
        <v>274</v>
      </c>
      <c r="B384" s="65"/>
      <c r="C384" s="65">
        <v>209</v>
      </c>
      <c r="D384" s="68" t="str">
        <f t="shared" si="6"/>
        <v/>
      </c>
      <c r="E384" s="63"/>
    </row>
    <row r="385" s="53" customFormat="1" spans="1:5">
      <c r="A385" s="80" t="s">
        <v>275</v>
      </c>
      <c r="B385" s="65"/>
      <c r="C385" s="65"/>
      <c r="D385" s="68" t="str">
        <f t="shared" si="6"/>
        <v/>
      </c>
      <c r="E385" s="63"/>
    </row>
    <row r="386" s="53" customFormat="1" spans="1:5">
      <c r="A386" s="80" t="s">
        <v>276</v>
      </c>
      <c r="B386" s="65">
        <v>78</v>
      </c>
      <c r="C386" s="65"/>
      <c r="D386" s="68">
        <f t="shared" si="6"/>
        <v>0</v>
      </c>
      <c r="E386" s="63"/>
    </row>
    <row r="387" s="53" customFormat="1" spans="1:5">
      <c r="A387" s="81" t="s">
        <v>277</v>
      </c>
      <c r="B387" s="68">
        <f>SUM(B388:B390)</f>
        <v>0</v>
      </c>
      <c r="C387" s="68">
        <f>SUM(C388:C390)</f>
        <v>0</v>
      </c>
      <c r="D387" s="68" t="str">
        <f t="shared" si="6"/>
        <v/>
      </c>
      <c r="E387" s="63"/>
    </row>
    <row r="388" s="53" customFormat="1" spans="1:5">
      <c r="A388" s="81" t="s">
        <v>278</v>
      </c>
      <c r="B388" s="65"/>
      <c r="C388" s="65"/>
      <c r="D388" s="68" t="str">
        <f t="shared" si="6"/>
        <v/>
      </c>
      <c r="E388" s="63"/>
    </row>
    <row r="389" s="53" customFormat="1" spans="1:5">
      <c r="A389" s="81" t="s">
        <v>279</v>
      </c>
      <c r="B389" s="65"/>
      <c r="C389" s="65"/>
      <c r="D389" s="68" t="str">
        <f t="shared" si="6"/>
        <v/>
      </c>
      <c r="E389" s="63"/>
    </row>
    <row r="390" s="53" customFormat="1" spans="1:5">
      <c r="A390" s="63" t="s">
        <v>280</v>
      </c>
      <c r="B390" s="65"/>
      <c r="C390" s="65"/>
      <c r="D390" s="68" t="str">
        <f t="shared" si="6"/>
        <v/>
      </c>
      <c r="E390" s="63"/>
    </row>
    <row r="391" s="53" customFormat="1" spans="1:5">
      <c r="A391" s="80" t="s">
        <v>281</v>
      </c>
      <c r="B391" s="68">
        <f>SUM(B392:B394)</f>
        <v>223</v>
      </c>
      <c r="C391" s="68">
        <f>SUM(C392:C394)</f>
        <v>196</v>
      </c>
      <c r="D391" s="68">
        <f t="shared" si="6"/>
        <v>87.9</v>
      </c>
      <c r="E391" s="63"/>
    </row>
    <row r="392" s="53" customFormat="1" spans="1:5">
      <c r="A392" s="80" t="s">
        <v>282</v>
      </c>
      <c r="B392" s="65">
        <v>183</v>
      </c>
      <c r="C392" s="65">
        <v>126</v>
      </c>
      <c r="D392" s="68">
        <f t="shared" si="6"/>
        <v>68.9</v>
      </c>
      <c r="E392" s="63"/>
    </row>
    <row r="393" s="53" customFormat="1" spans="1:5">
      <c r="A393" s="80" t="s">
        <v>283</v>
      </c>
      <c r="B393" s="65"/>
      <c r="C393" s="65"/>
      <c r="D393" s="68" t="str">
        <f t="shared" si="6"/>
        <v/>
      </c>
      <c r="E393" s="63"/>
    </row>
    <row r="394" s="53" customFormat="1" spans="1:5">
      <c r="A394" s="81" t="s">
        <v>284</v>
      </c>
      <c r="B394" s="65">
        <v>40</v>
      </c>
      <c r="C394" s="65">
        <v>70</v>
      </c>
      <c r="D394" s="68">
        <f t="shared" si="6"/>
        <v>175</v>
      </c>
      <c r="E394" s="63"/>
    </row>
    <row r="395" s="53" customFormat="1" spans="1:5">
      <c r="A395" s="81" t="s">
        <v>285</v>
      </c>
      <c r="B395" s="68">
        <f>SUM(B396:B400)</f>
        <v>497</v>
      </c>
      <c r="C395" s="68">
        <f>SUM(C396:C400)</f>
        <v>1375</v>
      </c>
      <c r="D395" s="68">
        <f t="shared" si="6"/>
        <v>276.7</v>
      </c>
      <c r="E395" s="63"/>
    </row>
    <row r="396" s="53" customFormat="1" spans="1:5">
      <c r="A396" s="81" t="s">
        <v>286</v>
      </c>
      <c r="B396" s="65">
        <v>219</v>
      </c>
      <c r="C396" s="65">
        <v>1074</v>
      </c>
      <c r="D396" s="68">
        <f t="shared" si="6"/>
        <v>490.4</v>
      </c>
      <c r="E396" s="63"/>
    </row>
    <row r="397" s="53" customFormat="1" spans="1:5">
      <c r="A397" s="80" t="s">
        <v>287</v>
      </c>
      <c r="B397" s="65">
        <v>239</v>
      </c>
      <c r="C397" s="65">
        <v>200</v>
      </c>
      <c r="D397" s="68">
        <f t="shared" si="6"/>
        <v>83.7</v>
      </c>
      <c r="E397" s="63"/>
    </row>
    <row r="398" s="53" customFormat="1" spans="1:5">
      <c r="A398" s="80" t="s">
        <v>288</v>
      </c>
      <c r="B398" s="65">
        <v>18</v>
      </c>
      <c r="C398" s="65"/>
      <c r="D398" s="68">
        <f t="shared" si="6"/>
        <v>0</v>
      </c>
      <c r="E398" s="63"/>
    </row>
    <row r="399" s="53" customFormat="1" spans="1:5">
      <c r="A399" s="80" t="s">
        <v>289</v>
      </c>
      <c r="B399" s="65"/>
      <c r="C399" s="65">
        <v>60</v>
      </c>
      <c r="D399" s="68" t="str">
        <f t="shared" si="6"/>
        <v/>
      </c>
      <c r="E399" s="63"/>
    </row>
    <row r="400" s="53" customFormat="1" spans="1:5">
      <c r="A400" s="80" t="s">
        <v>290</v>
      </c>
      <c r="B400" s="65">
        <v>21</v>
      </c>
      <c r="C400" s="65">
        <v>41</v>
      </c>
      <c r="D400" s="68">
        <f t="shared" si="6"/>
        <v>195.2</v>
      </c>
      <c r="E400" s="63"/>
    </row>
    <row r="401" s="53" customFormat="1" spans="1:5">
      <c r="A401" s="80" t="s">
        <v>291</v>
      </c>
      <c r="B401" s="68">
        <f>SUM(B402:B407)</f>
        <v>0</v>
      </c>
      <c r="C401" s="68">
        <f>SUM(C402:C407)</f>
        <v>0</v>
      </c>
      <c r="D401" s="68" t="str">
        <f t="shared" si="6"/>
        <v/>
      </c>
      <c r="E401" s="63"/>
    </row>
    <row r="402" s="53" customFormat="1" spans="1:5">
      <c r="A402" s="81" t="s">
        <v>292</v>
      </c>
      <c r="B402" s="65"/>
      <c r="C402" s="65"/>
      <c r="D402" s="68" t="str">
        <f t="shared" si="6"/>
        <v/>
      </c>
      <c r="E402" s="63"/>
    </row>
    <row r="403" s="53" customFormat="1" spans="1:5">
      <c r="A403" s="81" t="s">
        <v>293</v>
      </c>
      <c r="B403" s="65"/>
      <c r="C403" s="65"/>
      <c r="D403" s="68" t="str">
        <f t="shared" si="6"/>
        <v/>
      </c>
      <c r="E403" s="63"/>
    </row>
    <row r="404" s="53" customFormat="1" spans="1:5">
      <c r="A404" s="81" t="s">
        <v>294</v>
      </c>
      <c r="B404" s="65"/>
      <c r="C404" s="65"/>
      <c r="D404" s="68" t="str">
        <f t="shared" si="6"/>
        <v/>
      </c>
      <c r="E404" s="63"/>
    </row>
    <row r="405" s="53" customFormat="1" spans="1:5">
      <c r="A405" s="63" t="s">
        <v>295</v>
      </c>
      <c r="B405" s="65"/>
      <c r="C405" s="65"/>
      <c r="D405" s="68" t="str">
        <f t="shared" si="6"/>
        <v/>
      </c>
      <c r="E405" s="63"/>
    </row>
    <row r="406" s="53" customFormat="1" spans="1:5">
      <c r="A406" s="80" t="s">
        <v>296</v>
      </c>
      <c r="B406" s="65"/>
      <c r="C406" s="65"/>
      <c r="D406" s="68" t="str">
        <f t="shared" si="6"/>
        <v/>
      </c>
      <c r="E406" s="63"/>
    </row>
    <row r="407" s="53" customFormat="1" spans="1:5">
      <c r="A407" s="80" t="s">
        <v>297</v>
      </c>
      <c r="B407" s="65"/>
      <c r="C407" s="65"/>
      <c r="D407" s="68" t="str">
        <f t="shared" ref="D407:D470" si="7">IF(B407=0,"",ROUND(C407/B407*100,1))</f>
        <v/>
      </c>
      <c r="E407" s="63"/>
    </row>
    <row r="408" s="53" customFormat="1" spans="1:5">
      <c r="A408" s="80" t="s">
        <v>298</v>
      </c>
      <c r="B408" s="65">
        <v>918</v>
      </c>
      <c r="C408" s="65">
        <v>85</v>
      </c>
      <c r="D408" s="68">
        <f t="shared" si="7"/>
        <v>9.3</v>
      </c>
      <c r="E408" s="63"/>
    </row>
    <row r="409" s="53" customFormat="1" spans="1:5">
      <c r="A409" s="63" t="s">
        <v>299</v>
      </c>
      <c r="B409" s="90">
        <f>SUM(B410,B415,B423,B429,B433,B438,B443,B450,B454,B458)</f>
        <v>547</v>
      </c>
      <c r="C409" s="90">
        <f>SUM(C410,C415,C423,C429,C433,C438,C443,C450,C454,C458)</f>
        <v>121</v>
      </c>
      <c r="D409" s="68">
        <f t="shared" si="7"/>
        <v>22.1</v>
      </c>
      <c r="E409" s="63"/>
    </row>
    <row r="410" s="53" customFormat="1" spans="1:5">
      <c r="A410" s="81" t="s">
        <v>300</v>
      </c>
      <c r="B410" s="68">
        <f>SUM(B411:B414)</f>
        <v>152</v>
      </c>
      <c r="C410" s="68">
        <f>SUM(C411:C414)</f>
        <v>66</v>
      </c>
      <c r="D410" s="68">
        <f t="shared" si="7"/>
        <v>43.4</v>
      </c>
      <c r="E410" s="63"/>
    </row>
    <row r="411" s="53" customFormat="1" spans="1:5">
      <c r="A411" s="80" t="s">
        <v>43</v>
      </c>
      <c r="B411" s="65">
        <v>23</v>
      </c>
      <c r="C411" s="65">
        <v>50</v>
      </c>
      <c r="D411" s="68">
        <f t="shared" si="7"/>
        <v>217.4</v>
      </c>
      <c r="E411" s="63"/>
    </row>
    <row r="412" s="53" customFormat="1" spans="1:5">
      <c r="A412" s="80" t="s">
        <v>44</v>
      </c>
      <c r="B412" s="65">
        <v>8</v>
      </c>
      <c r="C412" s="65"/>
      <c r="D412" s="68">
        <f t="shared" si="7"/>
        <v>0</v>
      </c>
      <c r="E412" s="63"/>
    </row>
    <row r="413" s="53" customFormat="1" spans="1:5">
      <c r="A413" s="80" t="s">
        <v>45</v>
      </c>
      <c r="B413" s="65"/>
      <c r="C413" s="65"/>
      <c r="D413" s="68" t="str">
        <f t="shared" si="7"/>
        <v/>
      </c>
      <c r="E413" s="63"/>
    </row>
    <row r="414" s="53" customFormat="1" spans="1:5">
      <c r="A414" s="81" t="s">
        <v>301</v>
      </c>
      <c r="B414" s="65">
        <v>121</v>
      </c>
      <c r="C414" s="65">
        <v>16</v>
      </c>
      <c r="D414" s="68">
        <f t="shared" si="7"/>
        <v>13.2</v>
      </c>
      <c r="E414" s="63"/>
    </row>
    <row r="415" s="53" customFormat="1" spans="1:5">
      <c r="A415" s="80" t="s">
        <v>302</v>
      </c>
      <c r="B415" s="68">
        <f>SUM(B416:B422)</f>
        <v>0</v>
      </c>
      <c r="C415" s="68">
        <f>SUM(C416:C422)</f>
        <v>0</v>
      </c>
      <c r="D415" s="68" t="str">
        <f t="shared" si="7"/>
        <v/>
      </c>
      <c r="E415" s="63"/>
    </row>
    <row r="416" s="53" customFormat="1" spans="1:5">
      <c r="A416" s="80" t="s">
        <v>303</v>
      </c>
      <c r="B416" s="65"/>
      <c r="C416" s="65"/>
      <c r="D416" s="68" t="str">
        <f t="shared" si="7"/>
        <v/>
      </c>
      <c r="E416" s="63"/>
    </row>
    <row r="417" s="53" customFormat="1" spans="1:5">
      <c r="A417" s="63" t="s">
        <v>304</v>
      </c>
      <c r="B417" s="65"/>
      <c r="C417" s="65"/>
      <c r="D417" s="68" t="str">
        <f t="shared" si="7"/>
        <v/>
      </c>
      <c r="E417" s="63"/>
    </row>
    <row r="418" s="53" customFormat="1" spans="1:5">
      <c r="A418" s="80" t="s">
        <v>305</v>
      </c>
      <c r="B418" s="65"/>
      <c r="C418" s="65"/>
      <c r="D418" s="68" t="str">
        <f t="shared" si="7"/>
        <v/>
      </c>
      <c r="E418" s="63"/>
    </row>
    <row r="419" s="53" customFormat="1" spans="1:5">
      <c r="A419" s="80" t="s">
        <v>306</v>
      </c>
      <c r="B419" s="65"/>
      <c r="C419" s="65"/>
      <c r="D419" s="68" t="str">
        <f t="shared" si="7"/>
        <v/>
      </c>
      <c r="E419" s="63"/>
    </row>
    <row r="420" s="53" customFormat="1" spans="1:5">
      <c r="A420" s="80" t="s">
        <v>307</v>
      </c>
      <c r="B420" s="65"/>
      <c r="C420" s="65"/>
      <c r="D420" s="68" t="str">
        <f t="shared" si="7"/>
        <v/>
      </c>
      <c r="E420" s="63"/>
    </row>
    <row r="421" s="53" customFormat="1" spans="1:5">
      <c r="A421" s="81" t="s">
        <v>308</v>
      </c>
      <c r="B421" s="65"/>
      <c r="C421" s="65"/>
      <c r="D421" s="68" t="str">
        <f t="shared" si="7"/>
        <v/>
      </c>
      <c r="E421" s="63"/>
    </row>
    <row r="422" s="53" customFormat="1" spans="1:5">
      <c r="A422" s="81" t="s">
        <v>309</v>
      </c>
      <c r="B422" s="65"/>
      <c r="C422" s="65"/>
      <c r="D422" s="68" t="str">
        <f t="shared" si="7"/>
        <v/>
      </c>
      <c r="E422" s="63"/>
    </row>
    <row r="423" s="53" customFormat="1" spans="1:5">
      <c r="A423" s="81" t="s">
        <v>310</v>
      </c>
      <c r="B423" s="68">
        <f>SUM(B424:B428)</f>
        <v>222</v>
      </c>
      <c r="C423" s="68">
        <f>SUM(C424:C428)</f>
        <v>10</v>
      </c>
      <c r="D423" s="68">
        <f t="shared" si="7"/>
        <v>4.5</v>
      </c>
      <c r="E423" s="63"/>
    </row>
    <row r="424" s="53" customFormat="1" spans="1:5">
      <c r="A424" s="80" t="s">
        <v>303</v>
      </c>
      <c r="B424" s="65"/>
      <c r="C424" s="65"/>
      <c r="D424" s="68" t="str">
        <f t="shared" si="7"/>
        <v/>
      </c>
      <c r="E424" s="63"/>
    </row>
    <row r="425" s="53" customFormat="1" spans="1:5">
      <c r="A425" s="80" t="s">
        <v>311</v>
      </c>
      <c r="B425" s="65">
        <v>70</v>
      </c>
      <c r="C425" s="65"/>
      <c r="D425" s="68">
        <f t="shared" si="7"/>
        <v>0</v>
      </c>
      <c r="E425" s="63"/>
    </row>
    <row r="426" s="53" customFormat="1" spans="1:5">
      <c r="A426" s="80" t="s">
        <v>312</v>
      </c>
      <c r="B426" s="65"/>
      <c r="C426" s="65"/>
      <c r="D426" s="68" t="str">
        <f t="shared" si="7"/>
        <v/>
      </c>
      <c r="E426" s="63"/>
    </row>
    <row r="427" s="53" customFormat="1" spans="1:5">
      <c r="A427" s="81" t="s">
        <v>313</v>
      </c>
      <c r="B427" s="65"/>
      <c r="C427" s="65"/>
      <c r="D427" s="68" t="str">
        <f t="shared" si="7"/>
        <v/>
      </c>
      <c r="E427" s="63"/>
    </row>
    <row r="428" s="53" customFormat="1" spans="1:5">
      <c r="A428" s="81" t="s">
        <v>314</v>
      </c>
      <c r="B428" s="65">
        <v>152</v>
      </c>
      <c r="C428" s="65">
        <v>10</v>
      </c>
      <c r="D428" s="68">
        <f t="shared" si="7"/>
        <v>6.6</v>
      </c>
      <c r="E428" s="63"/>
    </row>
    <row r="429" s="53" customFormat="1" spans="1:5">
      <c r="A429" s="81" t="s">
        <v>315</v>
      </c>
      <c r="B429" s="68">
        <f>SUM(B430:B432)</f>
        <v>44</v>
      </c>
      <c r="C429" s="68">
        <f>SUM(C430:C432)</f>
        <v>0</v>
      </c>
      <c r="D429" s="68">
        <f t="shared" si="7"/>
        <v>0</v>
      </c>
      <c r="E429" s="63"/>
    </row>
    <row r="430" s="53" customFormat="1" spans="1:5">
      <c r="A430" s="63" t="s">
        <v>303</v>
      </c>
      <c r="B430" s="65"/>
      <c r="C430" s="65"/>
      <c r="D430" s="68" t="str">
        <f t="shared" si="7"/>
        <v/>
      </c>
      <c r="E430" s="63"/>
    </row>
    <row r="431" s="53" customFormat="1" spans="1:5">
      <c r="A431" s="80" t="s">
        <v>316</v>
      </c>
      <c r="B431" s="65"/>
      <c r="C431" s="65"/>
      <c r="D431" s="68" t="str">
        <f t="shared" si="7"/>
        <v/>
      </c>
      <c r="E431" s="63"/>
    </row>
    <row r="432" s="53" customFormat="1" spans="1:5">
      <c r="A432" s="81" t="s">
        <v>317</v>
      </c>
      <c r="B432" s="65">
        <v>44</v>
      </c>
      <c r="C432" s="65"/>
      <c r="D432" s="68">
        <f t="shared" si="7"/>
        <v>0</v>
      </c>
      <c r="E432" s="63"/>
    </row>
    <row r="433" s="53" customFormat="1" spans="1:5">
      <c r="A433" s="81" t="s">
        <v>318</v>
      </c>
      <c r="B433" s="68">
        <f>SUM(B434:B437)</f>
        <v>8</v>
      </c>
      <c r="C433" s="68">
        <f>SUM(C434:C437)</f>
        <v>10</v>
      </c>
      <c r="D433" s="68">
        <f t="shared" si="7"/>
        <v>125</v>
      </c>
      <c r="E433" s="63"/>
    </row>
    <row r="434" s="53" customFormat="1" spans="1:5">
      <c r="A434" s="81" t="s">
        <v>303</v>
      </c>
      <c r="B434" s="65">
        <v>4</v>
      </c>
      <c r="C434" s="65"/>
      <c r="D434" s="68">
        <f t="shared" si="7"/>
        <v>0</v>
      </c>
      <c r="E434" s="63"/>
    </row>
    <row r="435" s="53" customFormat="1" spans="1:5">
      <c r="A435" s="80" t="s">
        <v>319</v>
      </c>
      <c r="B435" s="65"/>
      <c r="C435" s="65"/>
      <c r="D435" s="68" t="str">
        <f t="shared" si="7"/>
        <v/>
      </c>
      <c r="E435" s="63"/>
    </row>
    <row r="436" s="53" customFormat="1" spans="1:5">
      <c r="A436" s="80" t="s">
        <v>320</v>
      </c>
      <c r="B436" s="65"/>
      <c r="C436" s="65"/>
      <c r="D436" s="68" t="str">
        <f t="shared" si="7"/>
        <v/>
      </c>
      <c r="E436" s="63"/>
    </row>
    <row r="437" s="53" customFormat="1" spans="1:5">
      <c r="A437" s="80" t="s">
        <v>321</v>
      </c>
      <c r="B437" s="65">
        <v>4</v>
      </c>
      <c r="C437" s="65">
        <v>10</v>
      </c>
      <c r="D437" s="68">
        <f t="shared" si="7"/>
        <v>250</v>
      </c>
      <c r="E437" s="63"/>
    </row>
    <row r="438" s="53" customFormat="1" spans="1:5">
      <c r="A438" s="81" t="s">
        <v>322</v>
      </c>
      <c r="B438" s="68">
        <f>SUM(B439:B442)</f>
        <v>0</v>
      </c>
      <c r="C438" s="68">
        <f>SUM(C439:C442)</f>
        <v>0</v>
      </c>
      <c r="D438" s="68" t="str">
        <f t="shared" si="7"/>
        <v/>
      </c>
      <c r="E438" s="63"/>
    </row>
    <row r="439" s="53" customFormat="1" spans="1:5">
      <c r="A439" s="81" t="s">
        <v>323</v>
      </c>
      <c r="B439" s="65"/>
      <c r="C439" s="65"/>
      <c r="D439" s="68" t="str">
        <f t="shared" si="7"/>
        <v/>
      </c>
      <c r="E439" s="63"/>
    </row>
    <row r="440" s="53" customFormat="1" spans="1:5">
      <c r="A440" s="81" t="s">
        <v>324</v>
      </c>
      <c r="B440" s="65"/>
      <c r="C440" s="65"/>
      <c r="D440" s="68" t="str">
        <f t="shared" si="7"/>
        <v/>
      </c>
      <c r="E440" s="63"/>
    </row>
    <row r="441" s="53" customFormat="1" spans="1:5">
      <c r="A441" s="81" t="s">
        <v>325</v>
      </c>
      <c r="B441" s="65"/>
      <c r="C441" s="65"/>
      <c r="D441" s="68" t="str">
        <f t="shared" si="7"/>
        <v/>
      </c>
      <c r="E441" s="63"/>
    </row>
    <row r="442" s="53" customFormat="1" spans="1:5">
      <c r="A442" s="81" t="s">
        <v>326</v>
      </c>
      <c r="B442" s="65"/>
      <c r="C442" s="65"/>
      <c r="D442" s="68" t="str">
        <f t="shared" si="7"/>
        <v/>
      </c>
      <c r="E442" s="63"/>
    </row>
    <row r="443" s="53" customFormat="1" spans="1:5">
      <c r="A443" s="80" t="s">
        <v>327</v>
      </c>
      <c r="B443" s="68">
        <f>SUM(B444:B449)</f>
        <v>16</v>
      </c>
      <c r="C443" s="68">
        <f>SUM(C444:C449)</f>
        <v>30</v>
      </c>
      <c r="D443" s="68">
        <f t="shared" si="7"/>
        <v>187.5</v>
      </c>
      <c r="E443" s="63"/>
    </row>
    <row r="444" s="53" customFormat="1" spans="1:5">
      <c r="A444" s="80" t="s">
        <v>303</v>
      </c>
      <c r="B444" s="65"/>
      <c r="C444" s="65"/>
      <c r="D444" s="68" t="str">
        <f t="shared" si="7"/>
        <v/>
      </c>
      <c r="E444" s="63"/>
    </row>
    <row r="445" s="53" customFormat="1" spans="1:5">
      <c r="A445" s="81" t="s">
        <v>328</v>
      </c>
      <c r="B445" s="65">
        <v>8</v>
      </c>
      <c r="C445" s="65">
        <v>30</v>
      </c>
      <c r="D445" s="68">
        <f t="shared" si="7"/>
        <v>375</v>
      </c>
      <c r="E445" s="63"/>
    </row>
    <row r="446" s="53" customFormat="1" spans="1:5">
      <c r="A446" s="81" t="s">
        <v>329</v>
      </c>
      <c r="B446" s="65"/>
      <c r="C446" s="65"/>
      <c r="D446" s="68" t="str">
        <f t="shared" si="7"/>
        <v/>
      </c>
      <c r="E446" s="63"/>
    </row>
    <row r="447" s="53" customFormat="1" spans="1:5">
      <c r="A447" s="81" t="s">
        <v>330</v>
      </c>
      <c r="B447" s="65"/>
      <c r="C447" s="65"/>
      <c r="D447" s="68" t="str">
        <f t="shared" si="7"/>
        <v/>
      </c>
      <c r="E447" s="63"/>
    </row>
    <row r="448" s="53" customFormat="1" spans="1:5">
      <c r="A448" s="80" t="s">
        <v>331</v>
      </c>
      <c r="B448" s="65"/>
      <c r="C448" s="65"/>
      <c r="D448" s="68" t="str">
        <f t="shared" si="7"/>
        <v/>
      </c>
      <c r="E448" s="63"/>
    </row>
    <row r="449" s="53" customFormat="1" spans="1:5">
      <c r="A449" s="80" t="s">
        <v>332</v>
      </c>
      <c r="B449" s="65">
        <v>8</v>
      </c>
      <c r="C449" s="65"/>
      <c r="D449" s="68">
        <f t="shared" si="7"/>
        <v>0</v>
      </c>
      <c r="E449" s="63"/>
    </row>
    <row r="450" s="53" customFormat="1" spans="1:5">
      <c r="A450" s="80" t="s">
        <v>333</v>
      </c>
      <c r="B450" s="68">
        <f>SUM(B451:B453)</f>
        <v>0</v>
      </c>
      <c r="C450" s="68">
        <f>SUM(C451:C453)</f>
        <v>5</v>
      </c>
      <c r="D450" s="68" t="str">
        <f t="shared" si="7"/>
        <v/>
      </c>
      <c r="E450" s="63"/>
    </row>
    <row r="451" s="53" customFormat="1" spans="1:5">
      <c r="A451" s="81" t="s">
        <v>334</v>
      </c>
      <c r="B451" s="65"/>
      <c r="C451" s="65"/>
      <c r="D451" s="68" t="str">
        <f t="shared" si="7"/>
        <v/>
      </c>
      <c r="E451" s="63"/>
    </row>
    <row r="452" s="53" customFormat="1" spans="1:5">
      <c r="A452" s="81" t="s">
        <v>335</v>
      </c>
      <c r="B452" s="65"/>
      <c r="C452" s="65"/>
      <c r="D452" s="68" t="str">
        <f t="shared" si="7"/>
        <v/>
      </c>
      <c r="E452" s="63"/>
    </row>
    <row r="453" s="53" customFormat="1" spans="1:5">
      <c r="A453" s="81" t="s">
        <v>336</v>
      </c>
      <c r="B453" s="65"/>
      <c r="C453" s="65">
        <v>5</v>
      </c>
      <c r="D453" s="68" t="str">
        <f t="shared" si="7"/>
        <v/>
      </c>
      <c r="E453" s="63"/>
    </row>
    <row r="454" s="53" customFormat="1" spans="1:5">
      <c r="A454" s="63" t="s">
        <v>337</v>
      </c>
      <c r="B454" s="68">
        <f>SUM(B455:B457)</f>
        <v>0</v>
      </c>
      <c r="C454" s="68">
        <f>SUM(C455:C457)</f>
        <v>0</v>
      </c>
      <c r="D454" s="68" t="str">
        <f t="shared" si="7"/>
        <v/>
      </c>
      <c r="E454" s="63"/>
    </row>
    <row r="455" s="53" customFormat="1" spans="1:5">
      <c r="A455" s="81" t="s">
        <v>338</v>
      </c>
      <c r="B455" s="65"/>
      <c r="C455" s="65"/>
      <c r="D455" s="68" t="str">
        <f t="shared" si="7"/>
        <v/>
      </c>
      <c r="E455" s="63"/>
    </row>
    <row r="456" s="53" customFormat="1" spans="1:5">
      <c r="A456" s="81" t="s">
        <v>339</v>
      </c>
      <c r="B456" s="65"/>
      <c r="C456" s="65"/>
      <c r="D456" s="68" t="str">
        <f t="shared" si="7"/>
        <v/>
      </c>
      <c r="E456" s="63"/>
    </row>
    <row r="457" s="53" customFormat="1" spans="1:5">
      <c r="A457" s="81" t="s">
        <v>340</v>
      </c>
      <c r="B457" s="65"/>
      <c r="C457" s="65"/>
      <c r="D457" s="68" t="str">
        <f t="shared" si="7"/>
        <v/>
      </c>
      <c r="E457" s="63"/>
    </row>
    <row r="458" s="53" customFormat="1" spans="1:5">
      <c r="A458" s="80" t="s">
        <v>341</v>
      </c>
      <c r="B458" s="68">
        <f>SUM(B459:B462)</f>
        <v>105</v>
      </c>
      <c r="C458" s="68">
        <f>SUM(C459:C462)</f>
        <v>0</v>
      </c>
      <c r="D458" s="68">
        <f t="shared" si="7"/>
        <v>0</v>
      </c>
      <c r="E458" s="63"/>
    </row>
    <row r="459" s="53" customFormat="1" spans="1:5">
      <c r="A459" s="80" t="s">
        <v>342</v>
      </c>
      <c r="B459" s="65"/>
      <c r="C459" s="65"/>
      <c r="D459" s="68" t="str">
        <f t="shared" si="7"/>
        <v/>
      </c>
      <c r="E459" s="63"/>
    </row>
    <row r="460" s="53" customFormat="1" spans="1:5">
      <c r="A460" s="81" t="s">
        <v>343</v>
      </c>
      <c r="B460" s="65"/>
      <c r="C460" s="65"/>
      <c r="D460" s="68" t="str">
        <f t="shared" si="7"/>
        <v/>
      </c>
      <c r="E460" s="63"/>
    </row>
    <row r="461" s="53" customFormat="1" spans="1:5">
      <c r="A461" s="81" t="s">
        <v>344</v>
      </c>
      <c r="B461" s="65"/>
      <c r="C461" s="65"/>
      <c r="D461" s="68" t="str">
        <f t="shared" si="7"/>
        <v/>
      </c>
      <c r="E461" s="63"/>
    </row>
    <row r="462" s="53" customFormat="1" spans="1:5">
      <c r="A462" s="81" t="s">
        <v>345</v>
      </c>
      <c r="B462" s="65">
        <v>105</v>
      </c>
      <c r="C462" s="65"/>
      <c r="D462" s="68">
        <f t="shared" si="7"/>
        <v>0</v>
      </c>
      <c r="E462" s="63"/>
    </row>
    <row r="463" s="53" customFormat="1" spans="1:5">
      <c r="A463" s="63" t="s">
        <v>346</v>
      </c>
      <c r="B463" s="90">
        <f>SUM(B464,B480,B488,B499,B508,B516)</f>
        <v>5306</v>
      </c>
      <c r="C463" s="90">
        <f>SUM(C464,C480,C488,C499,C508,C516)</f>
        <v>1930</v>
      </c>
      <c r="D463" s="68">
        <f t="shared" si="7"/>
        <v>36.4</v>
      </c>
      <c r="E463" s="63"/>
    </row>
    <row r="464" s="53" customFormat="1" spans="1:5">
      <c r="A464" s="63" t="s">
        <v>347</v>
      </c>
      <c r="B464" s="68">
        <f>SUM(B465:B479)</f>
        <v>3553</v>
      </c>
      <c r="C464" s="68">
        <f>SUM(C465:C479)</f>
        <v>1105</v>
      </c>
      <c r="D464" s="68">
        <f t="shared" si="7"/>
        <v>31.1</v>
      </c>
      <c r="E464" s="63"/>
    </row>
    <row r="465" s="53" customFormat="1" spans="1:5">
      <c r="A465" s="63" t="s">
        <v>43</v>
      </c>
      <c r="B465" s="65">
        <v>676</v>
      </c>
      <c r="C465" s="65">
        <v>434</v>
      </c>
      <c r="D465" s="68">
        <f t="shared" si="7"/>
        <v>64.2</v>
      </c>
      <c r="E465" s="63"/>
    </row>
    <row r="466" s="53" customFormat="1" spans="1:5">
      <c r="A466" s="63" t="s">
        <v>44</v>
      </c>
      <c r="B466" s="65">
        <v>65</v>
      </c>
      <c r="C466" s="65"/>
      <c r="D466" s="68">
        <f t="shared" si="7"/>
        <v>0</v>
      </c>
      <c r="E466" s="63"/>
    </row>
    <row r="467" s="53" customFormat="1" spans="1:5">
      <c r="A467" s="63" t="s">
        <v>45</v>
      </c>
      <c r="B467" s="65"/>
      <c r="C467" s="65"/>
      <c r="D467" s="68" t="str">
        <f t="shared" si="7"/>
        <v/>
      </c>
      <c r="E467" s="63"/>
    </row>
    <row r="468" s="53" customFormat="1" spans="1:5">
      <c r="A468" s="63" t="s">
        <v>348</v>
      </c>
      <c r="B468" s="65">
        <v>73</v>
      </c>
      <c r="C468" s="65">
        <v>95</v>
      </c>
      <c r="D468" s="68">
        <f t="shared" si="7"/>
        <v>130.1</v>
      </c>
      <c r="E468" s="63"/>
    </row>
    <row r="469" s="53" customFormat="1" spans="1:5">
      <c r="A469" s="63" t="s">
        <v>349</v>
      </c>
      <c r="B469" s="65"/>
      <c r="C469" s="65">
        <v>113</v>
      </c>
      <c r="D469" s="68" t="str">
        <f t="shared" si="7"/>
        <v/>
      </c>
      <c r="E469" s="63"/>
    </row>
    <row r="470" s="53" customFormat="1" spans="1:5">
      <c r="A470" s="63" t="s">
        <v>350</v>
      </c>
      <c r="B470" s="65">
        <v>11</v>
      </c>
      <c r="C470" s="65">
        <v>11</v>
      </c>
      <c r="D470" s="68">
        <f t="shared" si="7"/>
        <v>100</v>
      </c>
      <c r="E470" s="63"/>
    </row>
    <row r="471" s="53" customFormat="1" spans="1:5">
      <c r="A471" s="63" t="s">
        <v>351</v>
      </c>
      <c r="B471" s="65">
        <v>58</v>
      </c>
      <c r="C471" s="65">
        <v>81</v>
      </c>
      <c r="D471" s="68">
        <f t="shared" ref="D471:D534" si="8">IF(B471=0,"",ROUND(C471/B471*100,1))</f>
        <v>139.7</v>
      </c>
      <c r="E471" s="63"/>
    </row>
    <row r="472" s="53" customFormat="1" spans="1:5">
      <c r="A472" s="63" t="s">
        <v>352</v>
      </c>
      <c r="B472" s="65">
        <v>2</v>
      </c>
      <c r="C472" s="65"/>
      <c r="D472" s="68">
        <f t="shared" si="8"/>
        <v>0</v>
      </c>
      <c r="E472" s="63"/>
    </row>
    <row r="473" s="53" customFormat="1" spans="1:5">
      <c r="A473" s="63" t="s">
        <v>353</v>
      </c>
      <c r="B473" s="65">
        <v>84</v>
      </c>
      <c r="C473" s="65"/>
      <c r="D473" s="68">
        <f t="shared" si="8"/>
        <v>0</v>
      </c>
      <c r="E473" s="63"/>
    </row>
    <row r="474" s="53" customFormat="1" spans="1:5">
      <c r="A474" s="63" t="s">
        <v>354</v>
      </c>
      <c r="B474" s="65"/>
      <c r="C474" s="65">
        <v>50</v>
      </c>
      <c r="D474" s="68" t="str">
        <f t="shared" si="8"/>
        <v/>
      </c>
      <c r="E474" s="63"/>
    </row>
    <row r="475" s="53" customFormat="1" spans="1:5">
      <c r="A475" s="63" t="s">
        <v>355</v>
      </c>
      <c r="B475" s="65"/>
      <c r="C475" s="65">
        <v>21</v>
      </c>
      <c r="D475" s="68" t="str">
        <f t="shared" si="8"/>
        <v/>
      </c>
      <c r="E475" s="63"/>
    </row>
    <row r="476" s="53" customFormat="1" spans="1:5">
      <c r="A476" s="63" t="s">
        <v>356</v>
      </c>
      <c r="B476" s="65">
        <v>92</v>
      </c>
      <c r="C476" s="65">
        <v>11</v>
      </c>
      <c r="D476" s="68">
        <f t="shared" si="8"/>
        <v>12</v>
      </c>
      <c r="E476" s="63"/>
    </row>
    <row r="477" s="53" customFormat="1" spans="1:5">
      <c r="A477" s="63" t="s">
        <v>357</v>
      </c>
      <c r="B477" s="65"/>
      <c r="C477" s="65">
        <v>30</v>
      </c>
      <c r="D477" s="68" t="str">
        <f t="shared" si="8"/>
        <v/>
      </c>
      <c r="E477" s="63"/>
    </row>
    <row r="478" s="53" customFormat="1" spans="1:5">
      <c r="A478" s="63" t="s">
        <v>358</v>
      </c>
      <c r="B478" s="65"/>
      <c r="C478" s="65"/>
      <c r="D478" s="68" t="str">
        <f t="shared" si="8"/>
        <v/>
      </c>
      <c r="E478" s="63"/>
    </row>
    <row r="479" s="53" customFormat="1" spans="1:5">
      <c r="A479" s="63" t="s">
        <v>359</v>
      </c>
      <c r="B479" s="65">
        <v>2492</v>
      </c>
      <c r="C479" s="65">
        <v>259</v>
      </c>
      <c r="D479" s="68">
        <f t="shared" si="8"/>
        <v>10.4</v>
      </c>
      <c r="E479" s="63"/>
    </row>
    <row r="480" s="53" customFormat="1" spans="1:5">
      <c r="A480" s="63" t="s">
        <v>360</v>
      </c>
      <c r="B480" s="68">
        <f>SUM(B481:B487)</f>
        <v>203</v>
      </c>
      <c r="C480" s="68">
        <f>SUM(C481:C487)</f>
        <v>213</v>
      </c>
      <c r="D480" s="68">
        <f t="shared" si="8"/>
        <v>104.9</v>
      </c>
      <c r="E480" s="63"/>
    </row>
    <row r="481" s="53" customFormat="1" spans="1:5">
      <c r="A481" s="63" t="s">
        <v>43</v>
      </c>
      <c r="B481" s="65"/>
      <c r="C481" s="65"/>
      <c r="D481" s="68" t="str">
        <f t="shared" si="8"/>
        <v/>
      </c>
      <c r="E481" s="63"/>
    </row>
    <row r="482" s="53" customFormat="1" spans="1:5">
      <c r="A482" s="63" t="s">
        <v>44</v>
      </c>
      <c r="B482" s="65"/>
      <c r="C482" s="65"/>
      <c r="D482" s="68" t="str">
        <f t="shared" si="8"/>
        <v/>
      </c>
      <c r="E482" s="63"/>
    </row>
    <row r="483" s="53" customFormat="1" spans="1:5">
      <c r="A483" s="63" t="s">
        <v>45</v>
      </c>
      <c r="B483" s="65"/>
      <c r="C483" s="65"/>
      <c r="D483" s="68" t="str">
        <f t="shared" si="8"/>
        <v/>
      </c>
      <c r="E483" s="63"/>
    </row>
    <row r="484" s="53" customFormat="1" spans="1:5">
      <c r="A484" s="63" t="s">
        <v>361</v>
      </c>
      <c r="B484" s="65">
        <v>8</v>
      </c>
      <c r="C484" s="65"/>
      <c r="D484" s="68">
        <f t="shared" si="8"/>
        <v>0</v>
      </c>
      <c r="E484" s="63"/>
    </row>
    <row r="485" s="53" customFormat="1" spans="1:5">
      <c r="A485" s="63" t="s">
        <v>362</v>
      </c>
      <c r="B485" s="65">
        <v>195</v>
      </c>
      <c r="C485" s="65">
        <v>213</v>
      </c>
      <c r="D485" s="68">
        <f t="shared" si="8"/>
        <v>109.2</v>
      </c>
      <c r="E485" s="63"/>
    </row>
    <row r="486" s="53" customFormat="1" spans="1:5">
      <c r="A486" s="63" t="s">
        <v>363</v>
      </c>
      <c r="B486" s="65"/>
      <c r="C486" s="65"/>
      <c r="D486" s="68" t="str">
        <f t="shared" si="8"/>
        <v/>
      </c>
      <c r="E486" s="63"/>
    </row>
    <row r="487" s="53" customFormat="1" spans="1:5">
      <c r="A487" s="63" t="s">
        <v>364</v>
      </c>
      <c r="B487" s="65"/>
      <c r="C487" s="65"/>
      <c r="D487" s="68" t="str">
        <f t="shared" si="8"/>
        <v/>
      </c>
      <c r="E487" s="63"/>
    </row>
    <row r="488" s="53" customFormat="1" spans="1:5">
      <c r="A488" s="63" t="s">
        <v>365</v>
      </c>
      <c r="B488" s="68">
        <f>SUM(B489:B498)</f>
        <v>0</v>
      </c>
      <c r="C488" s="68">
        <f>SUM(C489:C498)</f>
        <v>25</v>
      </c>
      <c r="D488" s="68" t="str">
        <f t="shared" si="8"/>
        <v/>
      </c>
      <c r="E488" s="63"/>
    </row>
    <row r="489" s="53" customFormat="1" spans="1:5">
      <c r="A489" s="63" t="s">
        <v>43</v>
      </c>
      <c r="B489" s="65"/>
      <c r="C489" s="65"/>
      <c r="D489" s="68" t="str">
        <f t="shared" si="8"/>
        <v/>
      </c>
      <c r="E489" s="63"/>
    </row>
    <row r="490" s="53" customFormat="1" spans="1:5">
      <c r="A490" s="63" t="s">
        <v>44</v>
      </c>
      <c r="B490" s="65"/>
      <c r="C490" s="65"/>
      <c r="D490" s="68" t="str">
        <f t="shared" si="8"/>
        <v/>
      </c>
      <c r="E490" s="63"/>
    </row>
    <row r="491" s="53" customFormat="1" spans="1:5">
      <c r="A491" s="63" t="s">
        <v>45</v>
      </c>
      <c r="B491" s="65"/>
      <c r="C491" s="65"/>
      <c r="D491" s="68" t="str">
        <f t="shared" si="8"/>
        <v/>
      </c>
      <c r="E491" s="63"/>
    </row>
    <row r="492" s="53" customFormat="1" spans="1:5">
      <c r="A492" s="63" t="s">
        <v>366</v>
      </c>
      <c r="B492" s="65"/>
      <c r="C492" s="65"/>
      <c r="D492" s="68" t="str">
        <f t="shared" si="8"/>
        <v/>
      </c>
      <c r="E492" s="63"/>
    </row>
    <row r="493" s="53" customFormat="1" spans="1:5">
      <c r="A493" s="63" t="s">
        <v>367</v>
      </c>
      <c r="B493" s="65"/>
      <c r="C493" s="65"/>
      <c r="D493" s="68" t="str">
        <f t="shared" si="8"/>
        <v/>
      </c>
      <c r="E493" s="63"/>
    </row>
    <row r="494" s="53" customFormat="1" spans="1:5">
      <c r="A494" s="63" t="s">
        <v>368</v>
      </c>
      <c r="B494" s="65"/>
      <c r="C494" s="65"/>
      <c r="D494" s="68" t="str">
        <f t="shared" si="8"/>
        <v/>
      </c>
      <c r="E494" s="63"/>
    </row>
    <row r="495" s="53" customFormat="1" spans="1:5">
      <c r="A495" s="63" t="s">
        <v>369</v>
      </c>
      <c r="B495" s="65"/>
      <c r="C495" s="65"/>
      <c r="D495" s="68" t="str">
        <f t="shared" si="8"/>
        <v/>
      </c>
      <c r="E495" s="63"/>
    </row>
    <row r="496" s="53" customFormat="1" spans="1:5">
      <c r="A496" s="63" t="s">
        <v>370</v>
      </c>
      <c r="B496" s="65"/>
      <c r="C496" s="65"/>
      <c r="D496" s="68" t="str">
        <f t="shared" si="8"/>
        <v/>
      </c>
      <c r="E496" s="63"/>
    </row>
    <row r="497" s="53" customFormat="1" spans="1:5">
      <c r="A497" s="63" t="s">
        <v>371</v>
      </c>
      <c r="B497" s="65"/>
      <c r="C497" s="65"/>
      <c r="D497" s="68" t="str">
        <f t="shared" si="8"/>
        <v/>
      </c>
      <c r="E497" s="63"/>
    </row>
    <row r="498" s="53" customFormat="1" spans="1:5">
      <c r="A498" s="63" t="s">
        <v>372</v>
      </c>
      <c r="B498" s="65"/>
      <c r="C498" s="65">
        <v>25</v>
      </c>
      <c r="D498" s="68" t="str">
        <f t="shared" si="8"/>
        <v/>
      </c>
      <c r="E498" s="63"/>
    </row>
    <row r="499" s="53" customFormat="1" spans="1:5">
      <c r="A499" s="63" t="s">
        <v>373</v>
      </c>
      <c r="B499" s="68">
        <f>SUM(B500:B507)</f>
        <v>130</v>
      </c>
      <c r="C499" s="68">
        <f>SUM(C500:C507)</f>
        <v>36</v>
      </c>
      <c r="D499" s="68">
        <f t="shared" si="8"/>
        <v>27.7</v>
      </c>
      <c r="E499" s="63"/>
    </row>
    <row r="500" s="53" customFormat="1" spans="1:5">
      <c r="A500" s="63" t="s">
        <v>43</v>
      </c>
      <c r="B500" s="65"/>
      <c r="C500" s="65"/>
      <c r="D500" s="68" t="str">
        <f t="shared" si="8"/>
        <v/>
      </c>
      <c r="E500" s="63"/>
    </row>
    <row r="501" s="53" customFormat="1" spans="1:5">
      <c r="A501" s="63" t="s">
        <v>374</v>
      </c>
      <c r="B501" s="65"/>
      <c r="C501" s="65"/>
      <c r="D501" s="68" t="str">
        <f t="shared" si="8"/>
        <v/>
      </c>
      <c r="E501" s="63"/>
    </row>
    <row r="502" s="53" customFormat="1" spans="1:5">
      <c r="A502" s="63" t="s">
        <v>45</v>
      </c>
      <c r="B502" s="65"/>
      <c r="C502" s="65"/>
      <c r="D502" s="68" t="str">
        <f t="shared" si="8"/>
        <v/>
      </c>
      <c r="E502" s="63"/>
    </row>
    <row r="503" s="53" customFormat="1" spans="1:5">
      <c r="A503" s="63" t="s">
        <v>375</v>
      </c>
      <c r="B503" s="65"/>
      <c r="C503" s="65"/>
      <c r="D503" s="68" t="str">
        <f t="shared" si="8"/>
        <v/>
      </c>
      <c r="E503" s="63"/>
    </row>
    <row r="504" s="53" customFormat="1" spans="1:5">
      <c r="A504" s="63" t="s">
        <v>376</v>
      </c>
      <c r="B504" s="65"/>
      <c r="C504" s="65"/>
      <c r="D504" s="68" t="str">
        <f t="shared" si="8"/>
        <v/>
      </c>
      <c r="E504" s="63"/>
    </row>
    <row r="505" s="53" customFormat="1" spans="1:5">
      <c r="A505" s="63" t="s">
        <v>377</v>
      </c>
      <c r="B505" s="65"/>
      <c r="C505" s="65"/>
      <c r="D505" s="68" t="str">
        <f t="shared" si="8"/>
        <v/>
      </c>
      <c r="E505" s="63"/>
    </row>
    <row r="506" s="53" customFormat="1" spans="1:5">
      <c r="A506" s="63" t="s">
        <v>378</v>
      </c>
      <c r="B506" s="65"/>
      <c r="C506" s="65"/>
      <c r="D506" s="68" t="str">
        <f t="shared" si="8"/>
        <v/>
      </c>
      <c r="E506" s="63"/>
    </row>
    <row r="507" s="53" customFormat="1" spans="1:5">
      <c r="A507" s="63" t="s">
        <v>379</v>
      </c>
      <c r="B507" s="65">
        <v>130</v>
      </c>
      <c r="C507" s="65">
        <v>36</v>
      </c>
      <c r="D507" s="68">
        <f t="shared" si="8"/>
        <v>27.7</v>
      </c>
      <c r="E507" s="63"/>
    </row>
    <row r="508" s="53" customFormat="1" spans="1:5">
      <c r="A508" s="63" t="s">
        <v>380</v>
      </c>
      <c r="B508" s="68">
        <f>SUM(B509:B515)</f>
        <v>653</v>
      </c>
      <c r="C508" s="68">
        <f>SUM(C509:C515)</f>
        <v>551</v>
      </c>
      <c r="D508" s="68">
        <f t="shared" si="8"/>
        <v>84.4</v>
      </c>
      <c r="E508" s="63"/>
    </row>
    <row r="509" s="53" customFormat="1" spans="1:5">
      <c r="A509" s="63" t="s">
        <v>43</v>
      </c>
      <c r="B509" s="65"/>
      <c r="C509" s="65"/>
      <c r="D509" s="68" t="str">
        <f t="shared" si="8"/>
        <v/>
      </c>
      <c r="E509" s="63"/>
    </row>
    <row r="510" s="53" customFormat="1" spans="1:5">
      <c r="A510" s="63" t="s">
        <v>44</v>
      </c>
      <c r="B510" s="65"/>
      <c r="C510" s="65"/>
      <c r="D510" s="68" t="str">
        <f t="shared" si="8"/>
        <v/>
      </c>
      <c r="E510" s="63"/>
    </row>
    <row r="511" s="53" customFormat="1" spans="1:5">
      <c r="A511" s="63" t="s">
        <v>45</v>
      </c>
      <c r="B511" s="65"/>
      <c r="C511" s="65"/>
      <c r="D511" s="68" t="str">
        <f t="shared" si="8"/>
        <v/>
      </c>
      <c r="E511" s="63"/>
    </row>
    <row r="512" s="53" customFormat="1" spans="1:5">
      <c r="A512" s="63" t="s">
        <v>381</v>
      </c>
      <c r="B512" s="65"/>
      <c r="C512" s="65"/>
      <c r="D512" s="68" t="str">
        <f t="shared" si="8"/>
        <v/>
      </c>
      <c r="E512" s="63"/>
    </row>
    <row r="513" s="53" customFormat="1" spans="1:5">
      <c r="A513" s="63" t="s">
        <v>382</v>
      </c>
      <c r="B513" s="65">
        <v>609</v>
      </c>
      <c r="C513" s="65">
        <v>551</v>
      </c>
      <c r="D513" s="68">
        <f t="shared" si="8"/>
        <v>90.5</v>
      </c>
      <c r="E513" s="63"/>
    </row>
    <row r="514" s="53" customFormat="1" spans="1:5">
      <c r="A514" s="63" t="s">
        <v>383</v>
      </c>
      <c r="B514" s="65"/>
      <c r="C514" s="65"/>
      <c r="D514" s="68" t="str">
        <f t="shared" si="8"/>
        <v/>
      </c>
      <c r="E514" s="63"/>
    </row>
    <row r="515" s="53" customFormat="1" spans="1:5">
      <c r="A515" s="63" t="s">
        <v>384</v>
      </c>
      <c r="B515" s="65">
        <v>44</v>
      </c>
      <c r="C515" s="65"/>
      <c r="D515" s="68">
        <f t="shared" si="8"/>
        <v>0</v>
      </c>
      <c r="E515" s="63"/>
    </row>
    <row r="516" s="53" customFormat="1" spans="1:5">
      <c r="A516" s="63" t="s">
        <v>385</v>
      </c>
      <c r="B516" s="68">
        <f>SUM(B517:B519)</f>
        <v>767</v>
      </c>
      <c r="C516" s="68">
        <f>SUM(C517:C519)</f>
        <v>0</v>
      </c>
      <c r="D516" s="68">
        <f t="shared" si="8"/>
        <v>0</v>
      </c>
      <c r="E516" s="63"/>
    </row>
    <row r="517" s="53" customFormat="1" spans="1:5">
      <c r="A517" s="63" t="s">
        <v>386</v>
      </c>
      <c r="B517" s="65"/>
      <c r="C517" s="65"/>
      <c r="D517" s="68" t="str">
        <f t="shared" si="8"/>
        <v/>
      </c>
      <c r="E517" s="63"/>
    </row>
    <row r="518" s="53" customFormat="1" spans="1:5">
      <c r="A518" s="63" t="s">
        <v>387</v>
      </c>
      <c r="B518" s="65"/>
      <c r="C518" s="65"/>
      <c r="D518" s="68" t="str">
        <f t="shared" si="8"/>
        <v/>
      </c>
      <c r="E518" s="63"/>
    </row>
    <row r="519" s="53" customFormat="1" spans="1:5">
      <c r="A519" s="63" t="s">
        <v>388</v>
      </c>
      <c r="B519" s="65">
        <v>767</v>
      </c>
      <c r="C519" s="65"/>
      <c r="D519" s="68">
        <f t="shared" si="8"/>
        <v>0</v>
      </c>
      <c r="E519" s="63"/>
    </row>
    <row r="520" s="53" customFormat="1" spans="1:5">
      <c r="A520" s="63" t="s">
        <v>389</v>
      </c>
      <c r="B520" s="90">
        <f>SUM(B521,B535,B543,B545,B553,B557,B567,B575,B582,B590,B599,B604,B607,B610,B613,B616,B619,B623,B628,B636,B639)</f>
        <v>61732</v>
      </c>
      <c r="C520" s="90">
        <f>SUM(C521,C535,C543,C545,C553,C557,C567,C575,C582,C590,C599,C604,C607,C610,C613,C616,C619,C623,C628,C636,C639)</f>
        <v>65863</v>
      </c>
      <c r="D520" s="68">
        <f t="shared" si="8"/>
        <v>106.7</v>
      </c>
      <c r="E520" s="63"/>
    </row>
    <row r="521" s="53" customFormat="1" spans="1:5">
      <c r="A521" s="63" t="s">
        <v>390</v>
      </c>
      <c r="B521" s="68">
        <f>SUM(B522:B534)</f>
        <v>1018</v>
      </c>
      <c r="C521" s="68">
        <f>SUM(C522:C534)</f>
        <v>1176</v>
      </c>
      <c r="D521" s="68">
        <f t="shared" si="8"/>
        <v>115.5</v>
      </c>
      <c r="E521" s="63"/>
    </row>
    <row r="522" s="53" customFormat="1" spans="1:5">
      <c r="A522" s="63" t="s">
        <v>43</v>
      </c>
      <c r="B522" s="65">
        <v>303</v>
      </c>
      <c r="C522" s="65">
        <v>574</v>
      </c>
      <c r="D522" s="68">
        <f t="shared" si="8"/>
        <v>189.4</v>
      </c>
      <c r="E522" s="63"/>
    </row>
    <row r="523" s="53" customFormat="1" spans="1:5">
      <c r="A523" s="63" t="s">
        <v>44</v>
      </c>
      <c r="B523" s="65"/>
      <c r="C523" s="65"/>
      <c r="D523" s="68" t="str">
        <f t="shared" si="8"/>
        <v/>
      </c>
      <c r="E523" s="63"/>
    </row>
    <row r="524" s="53" customFormat="1" spans="1:5">
      <c r="A524" s="63" t="s">
        <v>45</v>
      </c>
      <c r="B524" s="65"/>
      <c r="C524" s="65"/>
      <c r="D524" s="68" t="str">
        <f t="shared" si="8"/>
        <v/>
      </c>
      <c r="E524" s="63"/>
    </row>
    <row r="525" s="53" customFormat="1" spans="1:5">
      <c r="A525" s="63" t="s">
        <v>391</v>
      </c>
      <c r="B525" s="65"/>
      <c r="C525" s="65"/>
      <c r="D525" s="68" t="str">
        <f t="shared" si="8"/>
        <v/>
      </c>
      <c r="E525" s="63"/>
    </row>
    <row r="526" s="53" customFormat="1" spans="1:5">
      <c r="A526" s="63" t="s">
        <v>392</v>
      </c>
      <c r="B526" s="65">
        <v>3</v>
      </c>
      <c r="C526" s="65">
        <v>48</v>
      </c>
      <c r="D526" s="68">
        <f t="shared" si="8"/>
        <v>1600</v>
      </c>
      <c r="E526" s="63"/>
    </row>
    <row r="527" s="53" customFormat="1" spans="1:5">
      <c r="A527" s="63" t="s">
        <v>393</v>
      </c>
      <c r="B527" s="65">
        <v>4</v>
      </c>
      <c r="C527" s="65">
        <v>59</v>
      </c>
      <c r="D527" s="68">
        <f t="shared" si="8"/>
        <v>1475</v>
      </c>
      <c r="E527" s="63"/>
    </row>
    <row r="528" s="53" customFormat="1" spans="1:5">
      <c r="A528" s="63" t="s">
        <v>394</v>
      </c>
      <c r="B528" s="65"/>
      <c r="C528" s="65">
        <v>300</v>
      </c>
      <c r="D528" s="68" t="str">
        <f t="shared" si="8"/>
        <v/>
      </c>
      <c r="E528" s="63"/>
    </row>
    <row r="529" s="53" customFormat="1" spans="1:5">
      <c r="A529" s="63" t="s">
        <v>85</v>
      </c>
      <c r="B529" s="65"/>
      <c r="C529" s="65"/>
      <c r="D529" s="68" t="str">
        <f t="shared" si="8"/>
        <v/>
      </c>
      <c r="E529" s="63"/>
    </row>
    <row r="530" s="53" customFormat="1" spans="1:5">
      <c r="A530" s="63" t="s">
        <v>395</v>
      </c>
      <c r="B530" s="65">
        <v>161</v>
      </c>
      <c r="C530" s="65">
        <v>35</v>
      </c>
      <c r="D530" s="68">
        <f t="shared" si="8"/>
        <v>21.7</v>
      </c>
      <c r="E530" s="63"/>
    </row>
    <row r="531" s="53" customFormat="1" spans="1:5">
      <c r="A531" s="63" t="s">
        <v>396</v>
      </c>
      <c r="B531" s="65"/>
      <c r="C531" s="65"/>
      <c r="D531" s="68" t="str">
        <f t="shared" si="8"/>
        <v/>
      </c>
      <c r="E531" s="63"/>
    </row>
    <row r="532" s="53" customFormat="1" spans="1:5">
      <c r="A532" s="63" t="s">
        <v>397</v>
      </c>
      <c r="B532" s="65"/>
      <c r="C532" s="65"/>
      <c r="D532" s="68" t="str">
        <f t="shared" si="8"/>
        <v/>
      </c>
      <c r="E532" s="63"/>
    </row>
    <row r="533" s="53" customFormat="1" spans="1:5">
      <c r="A533" s="63" t="s">
        <v>398</v>
      </c>
      <c r="B533" s="65"/>
      <c r="C533" s="65"/>
      <c r="D533" s="68" t="str">
        <f t="shared" si="8"/>
        <v/>
      </c>
      <c r="E533" s="63"/>
    </row>
    <row r="534" s="53" customFormat="1" spans="1:5">
      <c r="A534" s="63" t="s">
        <v>399</v>
      </c>
      <c r="B534" s="65">
        <v>547</v>
      </c>
      <c r="C534" s="65">
        <v>160</v>
      </c>
      <c r="D534" s="68">
        <f t="shared" si="8"/>
        <v>29.3</v>
      </c>
      <c r="E534" s="63"/>
    </row>
    <row r="535" s="53" customFormat="1" spans="1:5">
      <c r="A535" s="63" t="s">
        <v>400</v>
      </c>
      <c r="B535" s="68">
        <f>SUM(B536:B542)</f>
        <v>3155</v>
      </c>
      <c r="C535" s="68">
        <f>SUM(C536:C542)</f>
        <v>790</v>
      </c>
      <c r="D535" s="68">
        <f t="shared" ref="D535:D598" si="9">IF(B535=0,"",ROUND(C535/B535*100,1))</f>
        <v>25</v>
      </c>
      <c r="E535" s="63"/>
    </row>
    <row r="536" s="53" customFormat="1" spans="1:5">
      <c r="A536" s="63" t="s">
        <v>43</v>
      </c>
      <c r="B536" s="65">
        <v>324</v>
      </c>
      <c r="C536" s="65">
        <v>379</v>
      </c>
      <c r="D536" s="68">
        <f t="shared" si="9"/>
        <v>117</v>
      </c>
      <c r="E536" s="63"/>
    </row>
    <row r="537" s="53" customFormat="1" spans="1:5">
      <c r="A537" s="63" t="s">
        <v>44</v>
      </c>
      <c r="B537" s="65">
        <v>18</v>
      </c>
      <c r="C537" s="65"/>
      <c r="D537" s="68">
        <f t="shared" si="9"/>
        <v>0</v>
      </c>
      <c r="E537" s="63"/>
    </row>
    <row r="538" s="53" customFormat="1" spans="1:5">
      <c r="A538" s="63" t="s">
        <v>45</v>
      </c>
      <c r="B538" s="65">
        <v>2</v>
      </c>
      <c r="C538" s="65"/>
      <c r="D538" s="68">
        <f t="shared" si="9"/>
        <v>0</v>
      </c>
      <c r="E538" s="63"/>
    </row>
    <row r="539" s="53" customFormat="1" spans="1:5">
      <c r="A539" s="63" t="s">
        <v>401</v>
      </c>
      <c r="B539" s="65">
        <v>4</v>
      </c>
      <c r="C539" s="65">
        <v>15</v>
      </c>
      <c r="D539" s="68">
        <f t="shared" si="9"/>
        <v>375</v>
      </c>
      <c r="E539" s="63"/>
    </row>
    <row r="540" s="53" customFormat="1" spans="1:5">
      <c r="A540" s="63" t="s">
        <v>402</v>
      </c>
      <c r="B540" s="65">
        <v>1</v>
      </c>
      <c r="C540" s="65">
        <v>40</v>
      </c>
      <c r="D540" s="68">
        <f t="shared" si="9"/>
        <v>4000</v>
      </c>
      <c r="E540" s="63"/>
    </row>
    <row r="541" s="53" customFormat="1" spans="1:5">
      <c r="A541" s="63" t="s">
        <v>403</v>
      </c>
      <c r="B541" s="65">
        <v>58</v>
      </c>
      <c r="C541" s="65">
        <v>40</v>
      </c>
      <c r="D541" s="68">
        <f t="shared" si="9"/>
        <v>69</v>
      </c>
      <c r="E541" s="63"/>
    </row>
    <row r="542" s="53" customFormat="1" spans="1:5">
      <c r="A542" s="63" t="s">
        <v>404</v>
      </c>
      <c r="B542" s="65">
        <v>2748</v>
      </c>
      <c r="C542" s="65">
        <v>316</v>
      </c>
      <c r="D542" s="68">
        <f t="shared" si="9"/>
        <v>11.5</v>
      </c>
      <c r="E542" s="63"/>
    </row>
    <row r="543" s="53" customFormat="1" spans="1:5">
      <c r="A543" s="63" t="s">
        <v>405</v>
      </c>
      <c r="B543" s="68">
        <f>SUM(B544)</f>
        <v>0</v>
      </c>
      <c r="C543" s="68">
        <f>SUM(C544)</f>
        <v>0</v>
      </c>
      <c r="D543" s="68" t="str">
        <f t="shared" si="9"/>
        <v/>
      </c>
      <c r="E543" s="63"/>
    </row>
    <row r="544" s="53" customFormat="1" spans="1:5">
      <c r="A544" s="63" t="s">
        <v>406</v>
      </c>
      <c r="B544" s="65"/>
      <c r="C544" s="65"/>
      <c r="D544" s="68" t="str">
        <f t="shared" si="9"/>
        <v/>
      </c>
      <c r="E544" s="63"/>
    </row>
    <row r="545" s="53" customFormat="1" spans="1:5">
      <c r="A545" s="63" t="s">
        <v>407</v>
      </c>
      <c r="B545" s="68">
        <f>SUM(B546:B552)</f>
        <v>17442</v>
      </c>
      <c r="C545" s="68">
        <f>SUM(C546:C552)</f>
        <v>27453</v>
      </c>
      <c r="D545" s="68">
        <f t="shared" si="9"/>
        <v>157.4</v>
      </c>
      <c r="E545" s="63"/>
    </row>
    <row r="546" s="53" customFormat="1" spans="1:5">
      <c r="A546" s="63" t="s">
        <v>408</v>
      </c>
      <c r="B546" s="65">
        <v>76</v>
      </c>
      <c r="C546" s="65">
        <v>1219</v>
      </c>
      <c r="D546" s="68">
        <f t="shared" si="9"/>
        <v>1603.9</v>
      </c>
      <c r="E546" s="63"/>
    </row>
    <row r="547" s="53" customFormat="1" spans="1:5">
      <c r="A547" s="63" t="s">
        <v>409</v>
      </c>
      <c r="B547" s="65">
        <v>95</v>
      </c>
      <c r="C547" s="65">
        <v>2144</v>
      </c>
      <c r="D547" s="68">
        <f t="shared" si="9"/>
        <v>2256.8</v>
      </c>
      <c r="E547" s="63"/>
    </row>
    <row r="548" s="53" customFormat="1" spans="1:5">
      <c r="A548" s="63" t="s">
        <v>410</v>
      </c>
      <c r="B548" s="65"/>
      <c r="C548" s="65"/>
      <c r="D548" s="68" t="str">
        <f t="shared" si="9"/>
        <v/>
      </c>
      <c r="E548" s="63"/>
    </row>
    <row r="549" s="53" customFormat="1" spans="1:5">
      <c r="A549" s="63" t="s">
        <v>411</v>
      </c>
      <c r="B549" s="65">
        <v>8129</v>
      </c>
      <c r="C549" s="65">
        <v>10473</v>
      </c>
      <c r="D549" s="68">
        <f t="shared" si="9"/>
        <v>128.8</v>
      </c>
      <c r="E549" s="63"/>
    </row>
    <row r="550" s="53" customFormat="1" spans="1:5">
      <c r="A550" s="63" t="s">
        <v>412</v>
      </c>
      <c r="B550" s="65">
        <v>2066</v>
      </c>
      <c r="C550" s="65">
        <v>2805</v>
      </c>
      <c r="D550" s="68">
        <f t="shared" si="9"/>
        <v>135.8</v>
      </c>
      <c r="E550" s="63"/>
    </row>
    <row r="551" s="53" customFormat="1" spans="1:5">
      <c r="A551" s="63" t="s">
        <v>413</v>
      </c>
      <c r="B551" s="65">
        <v>556</v>
      </c>
      <c r="C551" s="65">
        <v>10562</v>
      </c>
      <c r="D551" s="68">
        <f t="shared" si="9"/>
        <v>1899.6</v>
      </c>
      <c r="E551" s="63"/>
    </row>
    <row r="552" s="53" customFormat="1" spans="1:5">
      <c r="A552" s="63" t="s">
        <v>414</v>
      </c>
      <c r="B552" s="65">
        <v>6520</v>
      </c>
      <c r="C552" s="65">
        <v>250</v>
      </c>
      <c r="D552" s="68">
        <f t="shared" si="9"/>
        <v>3.8</v>
      </c>
      <c r="E552" s="63"/>
    </row>
    <row r="553" s="53" customFormat="1" spans="1:5">
      <c r="A553" s="63" t="s">
        <v>415</v>
      </c>
      <c r="B553" s="68">
        <f>SUM(B554:B556)</f>
        <v>227</v>
      </c>
      <c r="C553" s="68">
        <f>SUM(C554:C556)</f>
        <v>0</v>
      </c>
      <c r="D553" s="68">
        <f t="shared" si="9"/>
        <v>0</v>
      </c>
      <c r="E553" s="63"/>
    </row>
    <row r="554" s="53" customFormat="1" spans="1:5">
      <c r="A554" s="63" t="s">
        <v>416</v>
      </c>
      <c r="B554" s="65"/>
      <c r="C554" s="65"/>
      <c r="D554" s="68" t="str">
        <f t="shared" si="9"/>
        <v/>
      </c>
      <c r="E554" s="63"/>
    </row>
    <row r="555" s="53" customFormat="1" spans="1:5">
      <c r="A555" s="63" t="s">
        <v>417</v>
      </c>
      <c r="B555" s="65"/>
      <c r="C555" s="65"/>
      <c r="D555" s="68" t="str">
        <f t="shared" si="9"/>
        <v/>
      </c>
      <c r="E555" s="63"/>
    </row>
    <row r="556" s="53" customFormat="1" spans="1:5">
      <c r="A556" s="63" t="s">
        <v>418</v>
      </c>
      <c r="B556" s="65">
        <v>227</v>
      </c>
      <c r="C556" s="65"/>
      <c r="D556" s="68">
        <f t="shared" si="9"/>
        <v>0</v>
      </c>
      <c r="E556" s="63"/>
    </row>
    <row r="557" s="53" customFormat="1" spans="1:5">
      <c r="A557" s="63" t="s">
        <v>419</v>
      </c>
      <c r="B557" s="68">
        <f>SUM(B558:B566)</f>
        <v>1265</v>
      </c>
      <c r="C557" s="68">
        <f>SUM(C558:C566)</f>
        <v>1000</v>
      </c>
      <c r="D557" s="68">
        <f t="shared" si="9"/>
        <v>79.1</v>
      </c>
      <c r="E557" s="63"/>
    </row>
    <row r="558" s="53" customFormat="1" spans="1:5">
      <c r="A558" s="63" t="s">
        <v>420</v>
      </c>
      <c r="B558" s="65"/>
      <c r="C558" s="65"/>
      <c r="D558" s="68" t="str">
        <f t="shared" si="9"/>
        <v/>
      </c>
      <c r="E558" s="63"/>
    </row>
    <row r="559" s="53" customFormat="1" spans="1:5">
      <c r="A559" s="63" t="s">
        <v>421</v>
      </c>
      <c r="B559" s="65"/>
      <c r="C559" s="65"/>
      <c r="D559" s="68" t="str">
        <f t="shared" si="9"/>
        <v/>
      </c>
      <c r="E559" s="63"/>
    </row>
    <row r="560" s="53" customFormat="1" spans="1:5">
      <c r="A560" s="63" t="s">
        <v>422</v>
      </c>
      <c r="B560" s="65"/>
      <c r="C560" s="65"/>
      <c r="D560" s="68" t="str">
        <f t="shared" si="9"/>
        <v/>
      </c>
      <c r="E560" s="63"/>
    </row>
    <row r="561" s="53" customFormat="1" spans="1:5">
      <c r="A561" s="63" t="s">
        <v>423</v>
      </c>
      <c r="B561" s="65"/>
      <c r="C561" s="65"/>
      <c r="D561" s="68" t="str">
        <f t="shared" si="9"/>
        <v/>
      </c>
      <c r="E561" s="63"/>
    </row>
    <row r="562" s="53" customFormat="1" spans="1:5">
      <c r="A562" s="63" t="s">
        <v>424</v>
      </c>
      <c r="B562" s="65"/>
      <c r="C562" s="65"/>
      <c r="D562" s="68" t="str">
        <f t="shared" si="9"/>
        <v/>
      </c>
      <c r="E562" s="63"/>
    </row>
    <row r="563" s="53" customFormat="1" spans="1:5">
      <c r="A563" s="63" t="s">
        <v>425</v>
      </c>
      <c r="B563" s="65"/>
      <c r="C563" s="65"/>
      <c r="D563" s="68" t="str">
        <f t="shared" si="9"/>
        <v/>
      </c>
      <c r="E563" s="63"/>
    </row>
    <row r="564" s="53" customFormat="1" spans="1:5">
      <c r="A564" s="63" t="s">
        <v>426</v>
      </c>
      <c r="B564" s="65"/>
      <c r="C564" s="65"/>
      <c r="D564" s="68" t="str">
        <f t="shared" si="9"/>
        <v/>
      </c>
      <c r="E564" s="63"/>
    </row>
    <row r="565" s="53" customFormat="1" spans="1:5">
      <c r="A565" s="63" t="s">
        <v>427</v>
      </c>
      <c r="B565" s="65"/>
      <c r="C565" s="65"/>
      <c r="D565" s="68" t="str">
        <f t="shared" si="9"/>
        <v/>
      </c>
      <c r="E565" s="63"/>
    </row>
    <row r="566" s="53" customFormat="1" spans="1:5">
      <c r="A566" s="63" t="s">
        <v>428</v>
      </c>
      <c r="B566" s="65">
        <v>1265</v>
      </c>
      <c r="C566" s="65">
        <v>1000</v>
      </c>
      <c r="D566" s="68">
        <f t="shared" si="9"/>
        <v>79.1</v>
      </c>
      <c r="E566" s="63"/>
    </row>
    <row r="567" s="53" customFormat="1" spans="1:5">
      <c r="A567" s="63" t="s">
        <v>429</v>
      </c>
      <c r="B567" s="68">
        <f>SUM(B568:B574)</f>
        <v>3828</v>
      </c>
      <c r="C567" s="68">
        <f>SUM(C568:C574)</f>
        <v>4236</v>
      </c>
      <c r="D567" s="68">
        <f t="shared" si="9"/>
        <v>110.7</v>
      </c>
      <c r="E567" s="63"/>
    </row>
    <row r="568" s="53" customFormat="1" spans="1:5">
      <c r="A568" s="63" t="s">
        <v>430</v>
      </c>
      <c r="B568" s="65">
        <v>83</v>
      </c>
      <c r="C568" s="65">
        <v>511</v>
      </c>
      <c r="D568" s="68">
        <f t="shared" si="9"/>
        <v>615.7</v>
      </c>
      <c r="E568" s="63"/>
    </row>
    <row r="569" s="53" customFormat="1" spans="1:5">
      <c r="A569" s="63" t="s">
        <v>431</v>
      </c>
      <c r="B569" s="65">
        <v>44</v>
      </c>
      <c r="C569" s="65"/>
      <c r="D569" s="68">
        <f t="shared" si="9"/>
        <v>0</v>
      </c>
      <c r="E569" s="63"/>
    </row>
    <row r="570" s="53" customFormat="1" spans="1:5">
      <c r="A570" s="63" t="s">
        <v>432</v>
      </c>
      <c r="B570" s="65"/>
      <c r="C570" s="65">
        <v>25</v>
      </c>
      <c r="D570" s="68" t="str">
        <f t="shared" si="9"/>
        <v/>
      </c>
      <c r="E570" s="63"/>
    </row>
    <row r="571" s="53" customFormat="1" spans="1:5">
      <c r="A571" s="63" t="s">
        <v>433</v>
      </c>
      <c r="B571" s="65">
        <v>38</v>
      </c>
      <c r="C571" s="65"/>
      <c r="D571" s="68">
        <f t="shared" si="9"/>
        <v>0</v>
      </c>
      <c r="E571" s="63"/>
    </row>
    <row r="572" s="53" customFormat="1" spans="1:5">
      <c r="A572" s="63" t="s">
        <v>434</v>
      </c>
      <c r="B572" s="65">
        <v>756</v>
      </c>
      <c r="C572" s="65">
        <v>942</v>
      </c>
      <c r="D572" s="68">
        <f t="shared" si="9"/>
        <v>124.6</v>
      </c>
      <c r="E572" s="63"/>
    </row>
    <row r="573" s="53" customFormat="1" spans="1:5">
      <c r="A573" s="63" t="s">
        <v>435</v>
      </c>
      <c r="B573" s="65"/>
      <c r="C573" s="65"/>
      <c r="D573" s="68" t="str">
        <f t="shared" si="9"/>
        <v/>
      </c>
      <c r="E573" s="63"/>
    </row>
    <row r="574" s="53" customFormat="1" spans="1:5">
      <c r="A574" s="63" t="s">
        <v>436</v>
      </c>
      <c r="B574" s="65">
        <v>2907</v>
      </c>
      <c r="C574" s="65">
        <v>2758</v>
      </c>
      <c r="D574" s="68">
        <f t="shared" si="9"/>
        <v>94.9</v>
      </c>
      <c r="E574" s="63"/>
    </row>
    <row r="575" s="53" customFormat="1" spans="1:5">
      <c r="A575" s="63" t="s">
        <v>437</v>
      </c>
      <c r="B575" s="68">
        <f>SUM(B576:B581)</f>
        <v>777</v>
      </c>
      <c r="C575" s="68">
        <f>SUM(C576:C581)</f>
        <v>315</v>
      </c>
      <c r="D575" s="68">
        <f t="shared" si="9"/>
        <v>40.5</v>
      </c>
      <c r="E575" s="91"/>
    </row>
    <row r="576" s="53" customFormat="1" spans="1:5">
      <c r="A576" s="63" t="s">
        <v>438</v>
      </c>
      <c r="B576" s="65">
        <v>78</v>
      </c>
      <c r="C576" s="65">
        <v>250</v>
      </c>
      <c r="D576" s="68">
        <f t="shared" si="9"/>
        <v>320.5</v>
      </c>
      <c r="E576" s="91"/>
    </row>
    <row r="577" s="53" customFormat="1" spans="1:5">
      <c r="A577" s="63" t="s">
        <v>439</v>
      </c>
      <c r="B577" s="65">
        <v>72</v>
      </c>
      <c r="C577" s="65"/>
      <c r="D577" s="68">
        <f t="shared" si="9"/>
        <v>0</v>
      </c>
      <c r="E577" s="63"/>
    </row>
    <row r="578" s="53" customFormat="1" spans="1:5">
      <c r="A578" s="63" t="s">
        <v>440</v>
      </c>
      <c r="B578" s="65">
        <v>3</v>
      </c>
      <c r="C578" s="65"/>
      <c r="D578" s="68">
        <f t="shared" si="9"/>
        <v>0</v>
      </c>
      <c r="E578" s="63"/>
    </row>
    <row r="579" s="53" customFormat="1" spans="1:5">
      <c r="A579" s="63" t="s">
        <v>441</v>
      </c>
      <c r="B579" s="65"/>
      <c r="C579" s="65"/>
      <c r="D579" s="68" t="str">
        <f t="shared" si="9"/>
        <v/>
      </c>
      <c r="E579" s="63"/>
    </row>
    <row r="580" s="53" customFormat="1" spans="1:5">
      <c r="A580" s="63" t="s">
        <v>442</v>
      </c>
      <c r="B580" s="65"/>
      <c r="C580" s="65"/>
      <c r="D580" s="68" t="str">
        <f t="shared" si="9"/>
        <v/>
      </c>
      <c r="E580" s="63"/>
    </row>
    <row r="581" s="53" customFormat="1" spans="1:5">
      <c r="A581" s="63" t="s">
        <v>443</v>
      </c>
      <c r="B581" s="65">
        <v>624</v>
      </c>
      <c r="C581" s="65">
        <v>65</v>
      </c>
      <c r="D581" s="68">
        <f t="shared" si="9"/>
        <v>10.4</v>
      </c>
      <c r="E581" s="63"/>
    </row>
    <row r="582" s="53" customFormat="1" spans="1:5">
      <c r="A582" s="63" t="s">
        <v>444</v>
      </c>
      <c r="B582" s="68">
        <f>SUM(B583:B589)</f>
        <v>2643</v>
      </c>
      <c r="C582" s="68">
        <f>SUM(C583:C589)</f>
        <v>600</v>
      </c>
      <c r="D582" s="68">
        <f t="shared" si="9"/>
        <v>22.7</v>
      </c>
      <c r="E582" s="91"/>
    </row>
    <row r="583" s="53" customFormat="1" spans="1:5">
      <c r="A583" s="63" t="s">
        <v>445</v>
      </c>
      <c r="B583" s="65">
        <v>5</v>
      </c>
      <c r="C583" s="65">
        <v>238</v>
      </c>
      <c r="D583" s="68">
        <f t="shared" si="9"/>
        <v>4760</v>
      </c>
      <c r="E583" s="91"/>
    </row>
    <row r="584" s="53" customFormat="1" spans="1:5">
      <c r="A584" s="63" t="s">
        <v>446</v>
      </c>
      <c r="B584" s="65">
        <v>2562</v>
      </c>
      <c r="C584" s="65">
        <v>170</v>
      </c>
      <c r="D584" s="68">
        <f t="shared" si="9"/>
        <v>6.6</v>
      </c>
      <c r="E584" s="91"/>
    </row>
    <row r="585" s="53" customFormat="1" spans="1:5">
      <c r="A585" s="63" t="s">
        <v>447</v>
      </c>
      <c r="B585" s="65"/>
      <c r="C585" s="65"/>
      <c r="D585" s="68" t="str">
        <f t="shared" si="9"/>
        <v/>
      </c>
      <c r="E585" s="63"/>
    </row>
    <row r="586" s="53" customFormat="1" spans="1:5">
      <c r="A586" s="63" t="s">
        <v>448</v>
      </c>
      <c r="B586" s="65"/>
      <c r="C586" s="65"/>
      <c r="D586" s="68" t="str">
        <f t="shared" si="9"/>
        <v/>
      </c>
      <c r="E586" s="63"/>
    </row>
    <row r="587" s="53" customFormat="1" spans="1:5">
      <c r="A587" s="63" t="s">
        <v>449</v>
      </c>
      <c r="B587" s="65"/>
      <c r="C587" s="65">
        <v>20</v>
      </c>
      <c r="D587" s="68" t="str">
        <f t="shared" si="9"/>
        <v/>
      </c>
      <c r="E587" s="63"/>
    </row>
    <row r="588" s="53" customFormat="1" spans="1:5">
      <c r="A588" s="63" t="s">
        <v>450</v>
      </c>
      <c r="B588" s="65"/>
      <c r="C588" s="65">
        <v>167</v>
      </c>
      <c r="D588" s="68" t="str">
        <f t="shared" si="9"/>
        <v/>
      </c>
      <c r="E588" s="63"/>
    </row>
    <row r="589" s="53" customFormat="1" spans="1:5">
      <c r="A589" s="63" t="s">
        <v>451</v>
      </c>
      <c r="B589" s="65">
        <v>76</v>
      </c>
      <c r="C589" s="65">
        <v>5</v>
      </c>
      <c r="D589" s="68">
        <f t="shared" si="9"/>
        <v>6.6</v>
      </c>
      <c r="E589" s="63"/>
    </row>
    <row r="590" s="53" customFormat="1" spans="1:5">
      <c r="A590" s="63" t="s">
        <v>452</v>
      </c>
      <c r="B590" s="68">
        <f>SUM(B591:B598)</f>
        <v>1189</v>
      </c>
      <c r="C590" s="68">
        <f>SUM(C591:C598)</f>
        <v>938</v>
      </c>
      <c r="D590" s="68">
        <f t="shared" si="9"/>
        <v>78.9</v>
      </c>
      <c r="E590" s="63"/>
    </row>
    <row r="591" s="53" customFormat="1" spans="1:5">
      <c r="A591" s="63" t="s">
        <v>43</v>
      </c>
      <c r="B591" s="65">
        <v>80</v>
      </c>
      <c r="C591" s="65">
        <v>80</v>
      </c>
      <c r="D591" s="68">
        <f t="shared" si="9"/>
        <v>100</v>
      </c>
      <c r="E591" s="63"/>
    </row>
    <row r="592" s="53" customFormat="1" spans="1:5">
      <c r="A592" s="63" t="s">
        <v>44</v>
      </c>
      <c r="B592" s="65"/>
      <c r="C592" s="65"/>
      <c r="D592" s="68" t="str">
        <f t="shared" si="9"/>
        <v/>
      </c>
      <c r="E592" s="63"/>
    </row>
    <row r="593" s="53" customFormat="1" spans="1:5">
      <c r="A593" s="63" t="s">
        <v>45</v>
      </c>
      <c r="B593" s="65"/>
      <c r="C593" s="65"/>
      <c r="D593" s="68" t="str">
        <f t="shared" si="9"/>
        <v/>
      </c>
      <c r="E593" s="63"/>
    </row>
    <row r="594" s="53" customFormat="1" spans="1:5">
      <c r="A594" s="63" t="s">
        <v>453</v>
      </c>
      <c r="B594" s="65">
        <v>68</v>
      </c>
      <c r="C594" s="65">
        <v>10</v>
      </c>
      <c r="D594" s="68">
        <f t="shared" si="9"/>
        <v>14.7</v>
      </c>
      <c r="E594" s="63"/>
    </row>
    <row r="595" s="53" customFormat="1" spans="1:5">
      <c r="A595" s="63" t="s">
        <v>454</v>
      </c>
      <c r="B595" s="65"/>
      <c r="C595" s="65">
        <v>25</v>
      </c>
      <c r="D595" s="68" t="str">
        <f t="shared" si="9"/>
        <v/>
      </c>
      <c r="E595" s="63"/>
    </row>
    <row r="596" s="53" customFormat="1" spans="1:5">
      <c r="A596" s="63" t="s">
        <v>455</v>
      </c>
      <c r="B596" s="65"/>
      <c r="C596" s="65"/>
      <c r="D596" s="68" t="str">
        <f t="shared" si="9"/>
        <v/>
      </c>
      <c r="E596" s="63"/>
    </row>
    <row r="597" s="53" customFormat="1" spans="1:5">
      <c r="A597" s="63" t="s">
        <v>456</v>
      </c>
      <c r="B597" s="65">
        <v>686</v>
      </c>
      <c r="C597" s="65">
        <v>740</v>
      </c>
      <c r="D597" s="68">
        <f t="shared" si="9"/>
        <v>107.9</v>
      </c>
      <c r="E597" s="63"/>
    </row>
    <row r="598" s="53" customFormat="1" spans="1:5">
      <c r="A598" s="63" t="s">
        <v>457</v>
      </c>
      <c r="B598" s="65">
        <v>355</v>
      </c>
      <c r="C598" s="65">
        <v>83</v>
      </c>
      <c r="D598" s="68">
        <f t="shared" si="9"/>
        <v>23.4</v>
      </c>
      <c r="E598" s="63"/>
    </row>
    <row r="599" s="53" customFormat="1" spans="1:5">
      <c r="A599" s="63" t="s">
        <v>458</v>
      </c>
      <c r="B599" s="68">
        <f>SUM(B600:B603)</f>
        <v>42</v>
      </c>
      <c r="C599" s="68">
        <f>SUM(C600:C603)</f>
        <v>25</v>
      </c>
      <c r="D599" s="68">
        <f t="shared" ref="D599:D662" si="10">IF(B599=0,"",ROUND(C599/B599*100,1))</f>
        <v>59.5</v>
      </c>
      <c r="E599" s="63"/>
    </row>
    <row r="600" s="53" customFormat="1" spans="1:5">
      <c r="A600" s="63" t="s">
        <v>43</v>
      </c>
      <c r="B600" s="65">
        <v>26</v>
      </c>
      <c r="C600" s="65">
        <v>20</v>
      </c>
      <c r="D600" s="68">
        <f t="shared" si="10"/>
        <v>76.9</v>
      </c>
      <c r="E600" s="63"/>
    </row>
    <row r="601" s="53" customFormat="1" spans="1:5">
      <c r="A601" s="63" t="s">
        <v>44</v>
      </c>
      <c r="B601" s="65"/>
      <c r="C601" s="65"/>
      <c r="D601" s="68" t="str">
        <f t="shared" si="10"/>
        <v/>
      </c>
      <c r="E601" s="63"/>
    </row>
    <row r="602" s="53" customFormat="1" spans="1:5">
      <c r="A602" s="63" t="s">
        <v>45</v>
      </c>
      <c r="B602" s="65"/>
      <c r="C602" s="65"/>
      <c r="D602" s="68" t="str">
        <f t="shared" si="10"/>
        <v/>
      </c>
      <c r="E602" s="63"/>
    </row>
    <row r="603" s="53" customFormat="1" spans="1:5">
      <c r="A603" s="63" t="s">
        <v>459</v>
      </c>
      <c r="B603" s="65">
        <v>16</v>
      </c>
      <c r="C603" s="65">
        <v>5</v>
      </c>
      <c r="D603" s="68">
        <f t="shared" si="10"/>
        <v>31.3</v>
      </c>
      <c r="E603" s="63"/>
    </row>
    <row r="604" s="53" customFormat="1" spans="1:5">
      <c r="A604" s="63" t="s">
        <v>460</v>
      </c>
      <c r="B604" s="68">
        <f>SUM(B605:B606)</f>
        <v>3745</v>
      </c>
      <c r="C604" s="68">
        <f>SUM(C605:C606)</f>
        <v>0</v>
      </c>
      <c r="D604" s="68">
        <f t="shared" si="10"/>
        <v>0</v>
      </c>
      <c r="E604" s="63"/>
    </row>
    <row r="605" s="53" customFormat="1" spans="1:5">
      <c r="A605" s="63" t="s">
        <v>461</v>
      </c>
      <c r="B605" s="65"/>
      <c r="C605" s="65"/>
      <c r="D605" s="68" t="str">
        <f t="shared" si="10"/>
        <v/>
      </c>
      <c r="E605" s="63"/>
    </row>
    <row r="606" s="53" customFormat="1" spans="1:5">
      <c r="A606" s="63" t="s">
        <v>462</v>
      </c>
      <c r="B606" s="65">
        <v>3745</v>
      </c>
      <c r="C606" s="65"/>
      <c r="D606" s="68">
        <f t="shared" si="10"/>
        <v>0</v>
      </c>
      <c r="E606" s="63"/>
    </row>
    <row r="607" s="53" customFormat="1" spans="1:5">
      <c r="A607" s="63" t="s">
        <v>463</v>
      </c>
      <c r="B607" s="68">
        <f>SUM(B608:B609)</f>
        <v>0</v>
      </c>
      <c r="C607" s="68">
        <f>SUM(C608:C609)</f>
        <v>0</v>
      </c>
      <c r="D607" s="68" t="str">
        <f t="shared" si="10"/>
        <v/>
      </c>
      <c r="E607" s="63"/>
    </row>
    <row r="608" s="53" customFormat="1" spans="1:5">
      <c r="A608" s="63" t="s">
        <v>464</v>
      </c>
      <c r="B608" s="65"/>
      <c r="C608" s="65"/>
      <c r="D608" s="68" t="str">
        <f t="shared" si="10"/>
        <v/>
      </c>
      <c r="E608" s="63"/>
    </row>
    <row r="609" s="53" customFormat="1" spans="1:5">
      <c r="A609" s="63" t="s">
        <v>465</v>
      </c>
      <c r="B609" s="65"/>
      <c r="C609" s="65"/>
      <c r="D609" s="68" t="str">
        <f t="shared" si="10"/>
        <v/>
      </c>
      <c r="E609" s="63"/>
    </row>
    <row r="610" s="53" customFormat="1" spans="1:5">
      <c r="A610" s="63" t="s">
        <v>466</v>
      </c>
      <c r="B610" s="68">
        <f>SUM(B611:B612)</f>
        <v>0</v>
      </c>
      <c r="C610" s="68">
        <f>SUM(C611:C612)</f>
        <v>10274</v>
      </c>
      <c r="D610" s="68" t="str">
        <f t="shared" si="10"/>
        <v/>
      </c>
      <c r="E610" s="63"/>
    </row>
    <row r="611" s="53" customFormat="1" spans="1:5">
      <c r="A611" s="63" t="s">
        <v>467</v>
      </c>
      <c r="B611" s="65"/>
      <c r="C611" s="65">
        <v>2088</v>
      </c>
      <c r="D611" s="68" t="str">
        <f t="shared" si="10"/>
        <v/>
      </c>
      <c r="E611" s="63"/>
    </row>
    <row r="612" s="53" customFormat="1" spans="1:5">
      <c r="A612" s="63" t="s">
        <v>468</v>
      </c>
      <c r="B612" s="65"/>
      <c r="C612" s="65">
        <v>8186</v>
      </c>
      <c r="D612" s="68" t="str">
        <f t="shared" si="10"/>
        <v/>
      </c>
      <c r="E612" s="63"/>
    </row>
    <row r="613" s="53" customFormat="1" spans="1:5">
      <c r="A613" s="63" t="s">
        <v>469</v>
      </c>
      <c r="B613" s="68">
        <f>SUM(B614:B615)</f>
        <v>0</v>
      </c>
      <c r="C613" s="68">
        <f>SUM(C614:C615)</f>
        <v>30</v>
      </c>
      <c r="D613" s="68" t="str">
        <f t="shared" si="10"/>
        <v/>
      </c>
      <c r="E613" s="63"/>
    </row>
    <row r="614" s="53" customFormat="1" spans="1:5">
      <c r="A614" s="63" t="s">
        <v>470</v>
      </c>
      <c r="B614" s="65"/>
      <c r="C614" s="65">
        <v>30</v>
      </c>
      <c r="D614" s="68" t="str">
        <f t="shared" si="10"/>
        <v/>
      </c>
      <c r="E614" s="63"/>
    </row>
    <row r="615" s="53" customFormat="1" spans="1:5">
      <c r="A615" s="63" t="s">
        <v>471</v>
      </c>
      <c r="B615" s="65"/>
      <c r="C615" s="65"/>
      <c r="D615" s="68" t="str">
        <f t="shared" si="10"/>
        <v/>
      </c>
      <c r="E615" s="63"/>
    </row>
    <row r="616" s="53" customFormat="1" spans="1:5">
      <c r="A616" s="63" t="s">
        <v>472</v>
      </c>
      <c r="B616" s="68">
        <f>SUM(B617:B618)</f>
        <v>0</v>
      </c>
      <c r="C616" s="68">
        <f>SUM(C617:C618)</f>
        <v>0</v>
      </c>
      <c r="D616" s="68" t="str">
        <f t="shared" si="10"/>
        <v/>
      </c>
      <c r="E616" s="63"/>
    </row>
    <row r="617" s="53" customFormat="1" spans="1:5">
      <c r="A617" s="63" t="s">
        <v>473</v>
      </c>
      <c r="B617" s="65"/>
      <c r="C617" s="65"/>
      <c r="D617" s="68" t="str">
        <f t="shared" si="10"/>
        <v/>
      </c>
      <c r="E617" s="63"/>
    </row>
    <row r="618" s="53" customFormat="1" spans="1:5">
      <c r="A618" s="63" t="s">
        <v>474</v>
      </c>
      <c r="B618" s="65"/>
      <c r="C618" s="65"/>
      <c r="D618" s="68" t="str">
        <f t="shared" si="10"/>
        <v/>
      </c>
      <c r="E618" s="63"/>
    </row>
    <row r="619" s="53" customFormat="1" spans="1:5">
      <c r="A619" s="63" t="s">
        <v>475</v>
      </c>
      <c r="B619" s="68">
        <f>SUM(B620:B622)</f>
        <v>17645</v>
      </c>
      <c r="C619" s="68">
        <f>SUM(C620:C622)</f>
        <v>16966</v>
      </c>
      <c r="D619" s="68">
        <f t="shared" si="10"/>
        <v>96.2</v>
      </c>
      <c r="E619" s="63"/>
    </row>
    <row r="620" s="53" customFormat="1" spans="1:5">
      <c r="A620" s="63" t="s">
        <v>476</v>
      </c>
      <c r="B620" s="65">
        <v>2749</v>
      </c>
      <c r="C620" s="65">
        <v>6695</v>
      </c>
      <c r="D620" s="68">
        <f t="shared" si="10"/>
        <v>243.5</v>
      </c>
      <c r="E620" s="63"/>
    </row>
    <row r="621" s="53" customFormat="1" spans="1:5">
      <c r="A621" s="63" t="s">
        <v>477</v>
      </c>
      <c r="B621" s="65">
        <v>12971</v>
      </c>
      <c r="C621" s="65">
        <v>10271</v>
      </c>
      <c r="D621" s="68">
        <f t="shared" si="10"/>
        <v>79.2</v>
      </c>
      <c r="E621" s="63"/>
    </row>
    <row r="622" s="53" customFormat="1" spans="1:5">
      <c r="A622" s="63" t="s">
        <v>478</v>
      </c>
      <c r="B622" s="65">
        <v>1925</v>
      </c>
      <c r="C622" s="65"/>
      <c r="D622" s="68">
        <f t="shared" si="10"/>
        <v>0</v>
      </c>
      <c r="E622" s="63"/>
    </row>
    <row r="623" s="53" customFormat="1" spans="1:5">
      <c r="A623" s="63" t="s">
        <v>479</v>
      </c>
      <c r="B623" s="68">
        <f>SUM(B624:B627)</f>
        <v>0</v>
      </c>
      <c r="C623" s="68">
        <f>SUM(C624:C627)</f>
        <v>0</v>
      </c>
      <c r="D623" s="68" t="str">
        <f t="shared" si="10"/>
        <v/>
      </c>
      <c r="E623" s="63"/>
    </row>
    <row r="624" s="53" customFormat="1" spans="1:5">
      <c r="A624" s="63" t="s">
        <v>480</v>
      </c>
      <c r="B624" s="65"/>
      <c r="C624" s="65"/>
      <c r="D624" s="68" t="str">
        <f t="shared" si="10"/>
        <v/>
      </c>
      <c r="E624" s="63"/>
    </row>
    <row r="625" s="53" customFormat="1" spans="1:5">
      <c r="A625" s="63" t="s">
        <v>481</v>
      </c>
      <c r="B625" s="65"/>
      <c r="C625" s="65"/>
      <c r="D625" s="68" t="str">
        <f t="shared" si="10"/>
        <v/>
      </c>
      <c r="E625" s="63"/>
    </row>
    <row r="626" s="53" customFormat="1" spans="1:5">
      <c r="A626" s="63" t="s">
        <v>482</v>
      </c>
      <c r="B626" s="65"/>
      <c r="C626" s="65"/>
      <c r="D626" s="68" t="str">
        <f t="shared" si="10"/>
        <v/>
      </c>
      <c r="E626" s="63"/>
    </row>
    <row r="627" s="53" customFormat="1" spans="1:5">
      <c r="A627" s="63" t="s">
        <v>483</v>
      </c>
      <c r="B627" s="65"/>
      <c r="C627" s="65"/>
      <c r="D627" s="68" t="str">
        <f t="shared" si="10"/>
        <v/>
      </c>
      <c r="E627" s="63"/>
    </row>
    <row r="628" s="53" customFormat="1" spans="1:5">
      <c r="A628" s="70" t="s">
        <v>484</v>
      </c>
      <c r="B628" s="68">
        <f>SUM(B629:B635)</f>
        <v>869</v>
      </c>
      <c r="C628" s="68">
        <f>SUM(C629:C635)</f>
        <v>237</v>
      </c>
      <c r="D628" s="68">
        <f t="shared" si="10"/>
        <v>27.3</v>
      </c>
      <c r="E628" s="63"/>
    </row>
    <row r="629" s="53" customFormat="1" spans="1:5">
      <c r="A629" s="63" t="s">
        <v>43</v>
      </c>
      <c r="B629" s="65">
        <v>121</v>
      </c>
      <c r="C629" s="65">
        <v>137</v>
      </c>
      <c r="D629" s="68">
        <f t="shared" si="10"/>
        <v>113.2</v>
      </c>
      <c r="E629" s="91"/>
    </row>
    <row r="630" s="53" customFormat="1" spans="1:5">
      <c r="A630" s="63" t="s">
        <v>44</v>
      </c>
      <c r="B630" s="65"/>
      <c r="C630" s="65"/>
      <c r="D630" s="68" t="str">
        <f t="shared" si="10"/>
        <v/>
      </c>
      <c r="E630" s="63"/>
    </row>
    <row r="631" s="53" customFormat="1" spans="1:5">
      <c r="A631" s="63" t="s">
        <v>45</v>
      </c>
      <c r="B631" s="65"/>
      <c r="C631" s="65"/>
      <c r="D631" s="68" t="str">
        <f t="shared" si="10"/>
        <v/>
      </c>
      <c r="E631" s="63"/>
    </row>
    <row r="632" s="53" customFormat="1" spans="1:5">
      <c r="A632" s="63" t="s">
        <v>485</v>
      </c>
      <c r="B632" s="65">
        <v>7</v>
      </c>
      <c r="C632" s="65">
        <v>28</v>
      </c>
      <c r="D632" s="68">
        <f t="shared" si="10"/>
        <v>400</v>
      </c>
      <c r="E632" s="63"/>
    </row>
    <row r="633" s="53" customFormat="1" spans="1:5">
      <c r="A633" s="63" t="s">
        <v>486</v>
      </c>
      <c r="B633" s="65"/>
      <c r="C633" s="65"/>
      <c r="D633" s="68" t="str">
        <f t="shared" si="10"/>
        <v/>
      </c>
      <c r="E633" s="63"/>
    </row>
    <row r="634" s="53" customFormat="1" spans="1:5">
      <c r="A634" s="63" t="s">
        <v>52</v>
      </c>
      <c r="B634" s="65"/>
      <c r="C634" s="65"/>
      <c r="D634" s="68" t="str">
        <f t="shared" si="10"/>
        <v/>
      </c>
      <c r="E634" s="63"/>
    </row>
    <row r="635" s="53" customFormat="1" spans="1:5">
      <c r="A635" s="63" t="s">
        <v>487</v>
      </c>
      <c r="B635" s="65">
        <v>741</v>
      </c>
      <c r="C635" s="65">
        <v>72</v>
      </c>
      <c r="D635" s="68">
        <f t="shared" si="10"/>
        <v>9.7</v>
      </c>
      <c r="E635" s="63"/>
    </row>
    <row r="636" s="53" customFormat="1" spans="1:5">
      <c r="A636" s="63" t="s">
        <v>488</v>
      </c>
      <c r="B636" s="68">
        <f>SUM(B637:B638)</f>
        <v>0</v>
      </c>
      <c r="C636" s="68">
        <f>SUM(C637:C638)</f>
        <v>0</v>
      </c>
      <c r="D636" s="68" t="str">
        <f t="shared" si="10"/>
        <v/>
      </c>
      <c r="E636" s="63"/>
    </row>
    <row r="637" s="53" customFormat="1" spans="1:5">
      <c r="A637" s="63" t="s">
        <v>489</v>
      </c>
      <c r="B637" s="65"/>
      <c r="C637" s="65"/>
      <c r="D637" s="68" t="str">
        <f t="shared" si="10"/>
        <v/>
      </c>
      <c r="E637" s="63"/>
    </row>
    <row r="638" s="53" customFormat="1" spans="1:5">
      <c r="A638" s="63" t="s">
        <v>490</v>
      </c>
      <c r="B638" s="65"/>
      <c r="C638" s="65"/>
      <c r="D638" s="68" t="str">
        <f t="shared" si="10"/>
        <v/>
      </c>
      <c r="E638" s="63"/>
    </row>
    <row r="639" s="53" customFormat="1" spans="1:5">
      <c r="A639" s="63" t="s">
        <v>491</v>
      </c>
      <c r="B639" s="65">
        <v>7887</v>
      </c>
      <c r="C639" s="65">
        <v>1823</v>
      </c>
      <c r="D639" s="68">
        <f t="shared" si="10"/>
        <v>23.1</v>
      </c>
      <c r="E639" s="63"/>
    </row>
    <row r="640" s="53" customFormat="1" spans="1:5">
      <c r="A640" s="63" t="s">
        <v>492</v>
      </c>
      <c r="B640" s="90">
        <f>SUM(B641,B646,B660,B664,B676,B679,B683,B688,B692,B696,B699,B708,B710)</f>
        <v>68363</v>
      </c>
      <c r="C640" s="90">
        <f>SUM(C641,C646,C660,C664,C676,C679,C683,C688,C692,C696,C699,C708,C710)</f>
        <v>42246</v>
      </c>
      <c r="D640" s="68">
        <f t="shared" si="10"/>
        <v>61.8</v>
      </c>
      <c r="E640" s="63"/>
    </row>
    <row r="641" s="53" customFormat="1" spans="1:5">
      <c r="A641" s="63" t="s">
        <v>493</v>
      </c>
      <c r="B641" s="68">
        <f>SUM(B642:B645)</f>
        <v>2048</v>
      </c>
      <c r="C641" s="68">
        <f>SUM(C642:C645)</f>
        <v>1563</v>
      </c>
      <c r="D641" s="68">
        <f t="shared" si="10"/>
        <v>76.3</v>
      </c>
      <c r="E641" s="63"/>
    </row>
    <row r="642" s="53" customFormat="1" spans="1:5">
      <c r="A642" s="63" t="s">
        <v>43</v>
      </c>
      <c r="B642" s="65">
        <v>106</v>
      </c>
      <c r="C642" s="65">
        <v>538</v>
      </c>
      <c r="D642" s="68">
        <f t="shared" si="10"/>
        <v>507.5</v>
      </c>
      <c r="E642" s="63"/>
    </row>
    <row r="643" s="53" customFormat="1" spans="1:5">
      <c r="A643" s="63" t="s">
        <v>44</v>
      </c>
      <c r="B643" s="65">
        <v>2</v>
      </c>
      <c r="C643" s="65"/>
      <c r="D643" s="68">
        <f t="shared" si="10"/>
        <v>0</v>
      </c>
      <c r="E643" s="63"/>
    </row>
    <row r="644" s="53" customFormat="1" spans="1:5">
      <c r="A644" s="63" t="s">
        <v>45</v>
      </c>
      <c r="B644" s="65"/>
      <c r="C644" s="65"/>
      <c r="D644" s="68" t="str">
        <f t="shared" si="10"/>
        <v/>
      </c>
      <c r="E644" s="63"/>
    </row>
    <row r="645" s="53" customFormat="1" spans="1:5">
      <c r="A645" s="63" t="s">
        <v>494</v>
      </c>
      <c r="B645" s="65">
        <v>1940</v>
      </c>
      <c r="C645" s="65">
        <v>1025</v>
      </c>
      <c r="D645" s="68">
        <f t="shared" si="10"/>
        <v>52.8</v>
      </c>
      <c r="E645" s="63"/>
    </row>
    <row r="646" s="53" customFormat="1" spans="1:5">
      <c r="A646" s="63" t="s">
        <v>495</v>
      </c>
      <c r="B646" s="68">
        <f>SUM(B647:B659)</f>
        <v>7157</v>
      </c>
      <c r="C646" s="68">
        <f>SUM(C647:C659)</f>
        <v>1347</v>
      </c>
      <c r="D646" s="68">
        <f t="shared" si="10"/>
        <v>18.8</v>
      </c>
      <c r="E646" s="63"/>
    </row>
    <row r="647" s="53" customFormat="1" spans="1:5">
      <c r="A647" s="63" t="s">
        <v>496</v>
      </c>
      <c r="B647" s="65">
        <v>6273</v>
      </c>
      <c r="C647" s="65">
        <v>1172</v>
      </c>
      <c r="D647" s="68">
        <f t="shared" si="10"/>
        <v>18.7</v>
      </c>
      <c r="E647" s="63"/>
    </row>
    <row r="648" s="53" customFormat="1" spans="1:5">
      <c r="A648" s="63" t="s">
        <v>497</v>
      </c>
      <c r="B648" s="65">
        <v>33</v>
      </c>
      <c r="C648" s="65">
        <v>47</v>
      </c>
      <c r="D648" s="68">
        <f t="shared" si="10"/>
        <v>142.4</v>
      </c>
      <c r="E648" s="63"/>
    </row>
    <row r="649" s="53" customFormat="1" spans="1:5">
      <c r="A649" s="63" t="s">
        <v>498</v>
      </c>
      <c r="B649" s="65"/>
      <c r="C649" s="65"/>
      <c r="D649" s="68" t="str">
        <f t="shared" si="10"/>
        <v/>
      </c>
      <c r="E649" s="63"/>
    </row>
    <row r="650" s="53" customFormat="1" spans="1:5">
      <c r="A650" s="63" t="s">
        <v>499</v>
      </c>
      <c r="B650" s="65"/>
      <c r="C650" s="65"/>
      <c r="D650" s="68" t="str">
        <f t="shared" si="10"/>
        <v/>
      </c>
      <c r="E650" s="91"/>
    </row>
    <row r="651" s="53" customFormat="1" spans="1:5">
      <c r="A651" s="63" t="s">
        <v>500</v>
      </c>
      <c r="B651" s="65"/>
      <c r="C651" s="65"/>
      <c r="D651" s="68" t="str">
        <f t="shared" si="10"/>
        <v/>
      </c>
      <c r="E651" s="91"/>
    </row>
    <row r="652" s="53" customFormat="1" spans="1:5">
      <c r="A652" s="63" t="s">
        <v>501</v>
      </c>
      <c r="B652" s="65"/>
      <c r="C652" s="65">
        <v>86</v>
      </c>
      <c r="D652" s="68" t="str">
        <f t="shared" si="10"/>
        <v/>
      </c>
      <c r="E652" s="91"/>
    </row>
    <row r="653" s="53" customFormat="1" spans="1:5">
      <c r="A653" s="63" t="s">
        <v>502</v>
      </c>
      <c r="B653" s="65"/>
      <c r="C653" s="65"/>
      <c r="D653" s="68" t="str">
        <f t="shared" si="10"/>
        <v/>
      </c>
      <c r="E653" s="63"/>
    </row>
    <row r="654" s="53" customFormat="1" spans="1:5">
      <c r="A654" s="63" t="s">
        <v>503</v>
      </c>
      <c r="B654" s="65"/>
      <c r="C654" s="65"/>
      <c r="D654" s="68" t="str">
        <f t="shared" si="10"/>
        <v/>
      </c>
      <c r="E654" s="63"/>
    </row>
    <row r="655" s="53" customFormat="1" spans="1:5">
      <c r="A655" s="63" t="s">
        <v>504</v>
      </c>
      <c r="B655" s="65"/>
      <c r="C655" s="65"/>
      <c r="D655" s="68" t="str">
        <f t="shared" si="10"/>
        <v/>
      </c>
      <c r="E655" s="63"/>
    </row>
    <row r="656" s="53" customFormat="1" spans="1:5">
      <c r="A656" s="63" t="s">
        <v>505</v>
      </c>
      <c r="B656" s="65"/>
      <c r="C656" s="65"/>
      <c r="D656" s="68" t="str">
        <f t="shared" si="10"/>
        <v/>
      </c>
      <c r="E656" s="63"/>
    </row>
    <row r="657" s="53" customFormat="1" spans="1:5">
      <c r="A657" s="63" t="s">
        <v>506</v>
      </c>
      <c r="B657" s="65"/>
      <c r="C657" s="65"/>
      <c r="D657" s="68" t="str">
        <f t="shared" si="10"/>
        <v/>
      </c>
      <c r="E657" s="63"/>
    </row>
    <row r="658" s="53" customFormat="1" spans="1:5">
      <c r="A658" s="63" t="s">
        <v>507</v>
      </c>
      <c r="B658" s="65"/>
      <c r="C658" s="65"/>
      <c r="D658" s="68" t="str">
        <f t="shared" si="10"/>
        <v/>
      </c>
      <c r="E658" s="63"/>
    </row>
    <row r="659" s="53" customFormat="1" spans="1:5">
      <c r="A659" s="63" t="s">
        <v>508</v>
      </c>
      <c r="B659" s="65">
        <v>851</v>
      </c>
      <c r="C659" s="65">
        <v>42</v>
      </c>
      <c r="D659" s="68">
        <f t="shared" si="10"/>
        <v>4.9</v>
      </c>
      <c r="E659" s="63"/>
    </row>
    <row r="660" s="53" customFormat="1" spans="1:5">
      <c r="A660" s="63" t="s">
        <v>509</v>
      </c>
      <c r="B660" s="68">
        <f>SUM(B661:B663)</f>
        <v>1631</v>
      </c>
      <c r="C660" s="68">
        <f>SUM(C661:C663)</f>
        <v>1017</v>
      </c>
      <c r="D660" s="68">
        <f t="shared" si="10"/>
        <v>62.4</v>
      </c>
      <c r="E660" s="91"/>
    </row>
    <row r="661" s="53" customFormat="1" spans="1:5">
      <c r="A661" s="63" t="s">
        <v>510</v>
      </c>
      <c r="B661" s="65"/>
      <c r="C661" s="65"/>
      <c r="D661" s="68" t="str">
        <f t="shared" si="10"/>
        <v/>
      </c>
      <c r="E661" s="91"/>
    </row>
    <row r="662" s="53" customFormat="1" spans="1:5">
      <c r="A662" s="63" t="s">
        <v>511</v>
      </c>
      <c r="B662" s="65">
        <v>60</v>
      </c>
      <c r="C662" s="65">
        <v>569</v>
      </c>
      <c r="D662" s="68">
        <f t="shared" si="10"/>
        <v>948.3</v>
      </c>
      <c r="E662" s="91"/>
    </row>
    <row r="663" s="53" customFormat="1" spans="1:5">
      <c r="A663" s="63" t="s">
        <v>512</v>
      </c>
      <c r="B663" s="65">
        <v>1571</v>
      </c>
      <c r="C663" s="65">
        <v>448</v>
      </c>
      <c r="D663" s="68">
        <f t="shared" ref="D663:D726" si="11">IF(B663=0,"",ROUND(C663/B663*100,1))</f>
        <v>28.5</v>
      </c>
      <c r="E663" s="91"/>
    </row>
    <row r="664" s="53" customFormat="1" spans="1:5">
      <c r="A664" s="63" t="s">
        <v>513</v>
      </c>
      <c r="B664" s="68">
        <f>SUM(B665:B675)</f>
        <v>5296</v>
      </c>
      <c r="C664" s="68">
        <f>SUM(C665:C675)</f>
        <v>1355</v>
      </c>
      <c r="D664" s="68">
        <f t="shared" si="11"/>
        <v>25.6</v>
      </c>
      <c r="E664" s="91"/>
    </row>
    <row r="665" s="53" customFormat="1" spans="1:5">
      <c r="A665" s="63" t="s">
        <v>514</v>
      </c>
      <c r="B665" s="65">
        <v>271</v>
      </c>
      <c r="C665" s="65">
        <v>347</v>
      </c>
      <c r="D665" s="68">
        <f t="shared" si="11"/>
        <v>128</v>
      </c>
      <c r="E665" s="91"/>
    </row>
    <row r="666" s="53" customFormat="1" spans="1:5">
      <c r="A666" s="63" t="s">
        <v>515</v>
      </c>
      <c r="B666" s="65">
        <v>275</v>
      </c>
      <c r="C666" s="65">
        <v>130</v>
      </c>
      <c r="D666" s="68">
        <f t="shared" si="11"/>
        <v>47.3</v>
      </c>
      <c r="E666" s="91"/>
    </row>
    <row r="667" s="53" customFormat="1" spans="1:5">
      <c r="A667" s="63" t="s">
        <v>516</v>
      </c>
      <c r="B667" s="65">
        <v>68</v>
      </c>
      <c r="C667" s="65"/>
      <c r="D667" s="68">
        <f t="shared" si="11"/>
        <v>0</v>
      </c>
      <c r="E667" s="91"/>
    </row>
    <row r="668" s="53" customFormat="1" spans="1:5">
      <c r="A668" s="63" t="s">
        <v>517</v>
      </c>
      <c r="B668" s="65"/>
      <c r="C668" s="65"/>
      <c r="D668" s="68" t="str">
        <f t="shared" si="11"/>
        <v/>
      </c>
      <c r="E668" s="91"/>
    </row>
    <row r="669" s="53" customFormat="1" spans="1:5">
      <c r="A669" s="63" t="s">
        <v>518</v>
      </c>
      <c r="B669" s="65">
        <v>244</v>
      </c>
      <c r="C669" s="65">
        <v>283</v>
      </c>
      <c r="D669" s="68">
        <f t="shared" si="11"/>
        <v>116</v>
      </c>
      <c r="E669" s="63"/>
    </row>
    <row r="670" s="53" customFormat="1" spans="1:5">
      <c r="A670" s="63" t="s">
        <v>519</v>
      </c>
      <c r="B670" s="65"/>
      <c r="C670" s="65"/>
      <c r="D670" s="68" t="str">
        <f t="shared" si="11"/>
        <v/>
      </c>
      <c r="E670" s="63"/>
    </row>
    <row r="671" s="53" customFormat="1" spans="1:5">
      <c r="A671" s="63" t="s">
        <v>520</v>
      </c>
      <c r="B671" s="65"/>
      <c r="C671" s="65">
        <v>11</v>
      </c>
      <c r="D671" s="68" t="str">
        <f t="shared" si="11"/>
        <v/>
      </c>
      <c r="E671" s="63"/>
    </row>
    <row r="672" s="53" customFormat="1" spans="1:5">
      <c r="A672" s="63" t="s">
        <v>521</v>
      </c>
      <c r="B672" s="65">
        <v>3657</v>
      </c>
      <c r="C672" s="65">
        <v>416</v>
      </c>
      <c r="D672" s="68">
        <f t="shared" si="11"/>
        <v>11.4</v>
      </c>
      <c r="E672" s="63"/>
    </row>
    <row r="673" s="53" customFormat="1" spans="1:5">
      <c r="A673" s="63" t="s">
        <v>522</v>
      </c>
      <c r="B673" s="65">
        <v>434</v>
      </c>
      <c r="C673" s="65"/>
      <c r="D673" s="68">
        <f t="shared" si="11"/>
        <v>0</v>
      </c>
      <c r="E673" s="63"/>
    </row>
    <row r="674" s="53" customFormat="1" spans="1:5">
      <c r="A674" s="63" t="s">
        <v>523</v>
      </c>
      <c r="B674" s="65"/>
      <c r="C674" s="65"/>
      <c r="D674" s="68" t="str">
        <f t="shared" si="11"/>
        <v/>
      </c>
      <c r="E674" s="63"/>
    </row>
    <row r="675" s="53" customFormat="1" spans="1:5">
      <c r="A675" s="63" t="s">
        <v>524</v>
      </c>
      <c r="B675" s="65">
        <v>347</v>
      </c>
      <c r="C675" s="65">
        <v>168</v>
      </c>
      <c r="D675" s="68">
        <f t="shared" si="11"/>
        <v>48.4</v>
      </c>
      <c r="E675" s="63"/>
    </row>
    <row r="676" s="53" customFormat="1" spans="1:5">
      <c r="A676" s="63" t="s">
        <v>525</v>
      </c>
      <c r="B676" s="68">
        <f>SUM(B677:B678)</f>
        <v>178</v>
      </c>
      <c r="C676" s="68">
        <f>SUM(C677:C678)</f>
        <v>0</v>
      </c>
      <c r="D676" s="68">
        <f t="shared" si="11"/>
        <v>0</v>
      </c>
      <c r="E676" s="63"/>
    </row>
    <row r="677" s="53" customFormat="1" spans="1:5">
      <c r="A677" s="63" t="s">
        <v>526</v>
      </c>
      <c r="B677" s="65"/>
      <c r="C677" s="65"/>
      <c r="D677" s="68" t="str">
        <f t="shared" si="11"/>
        <v/>
      </c>
      <c r="E677" s="63"/>
    </row>
    <row r="678" s="53" customFormat="1" spans="1:5">
      <c r="A678" s="63" t="s">
        <v>527</v>
      </c>
      <c r="B678" s="65">
        <v>178</v>
      </c>
      <c r="C678" s="65"/>
      <c r="D678" s="68">
        <f t="shared" si="11"/>
        <v>0</v>
      </c>
      <c r="E678" s="63"/>
    </row>
    <row r="679" s="53" customFormat="1" spans="1:5">
      <c r="A679" s="63" t="s">
        <v>528</v>
      </c>
      <c r="B679" s="68">
        <f>SUM(B680:B682)</f>
        <v>3436</v>
      </c>
      <c r="C679" s="68">
        <f>SUM(C680:C682)</f>
        <v>354</v>
      </c>
      <c r="D679" s="68">
        <f t="shared" si="11"/>
        <v>10.3</v>
      </c>
      <c r="E679" s="63"/>
    </row>
    <row r="680" s="53" customFormat="1" spans="1:5">
      <c r="A680" s="63" t="s">
        <v>529</v>
      </c>
      <c r="B680" s="65">
        <v>607</v>
      </c>
      <c r="C680" s="65">
        <v>100</v>
      </c>
      <c r="D680" s="68">
        <f t="shared" si="11"/>
        <v>16.5</v>
      </c>
      <c r="E680" s="63"/>
    </row>
    <row r="681" s="53" customFormat="1" spans="1:5">
      <c r="A681" s="63" t="s">
        <v>530</v>
      </c>
      <c r="B681" s="65">
        <v>264</v>
      </c>
      <c r="C681" s="65">
        <v>153</v>
      </c>
      <c r="D681" s="68">
        <f t="shared" si="11"/>
        <v>58</v>
      </c>
      <c r="E681" s="63"/>
    </row>
    <row r="682" s="53" customFormat="1" spans="1:5">
      <c r="A682" s="63" t="s">
        <v>531</v>
      </c>
      <c r="B682" s="65">
        <v>2565</v>
      </c>
      <c r="C682" s="65">
        <v>101</v>
      </c>
      <c r="D682" s="68">
        <f t="shared" si="11"/>
        <v>3.9</v>
      </c>
      <c r="E682" s="63"/>
    </row>
    <row r="683" s="53" customFormat="1" spans="1:5">
      <c r="A683" s="63" t="s">
        <v>532</v>
      </c>
      <c r="B683" s="68">
        <f>SUM(B684:B687)</f>
        <v>5369</v>
      </c>
      <c r="C683" s="68">
        <f>SUM(C684:C687)</f>
        <v>6510</v>
      </c>
      <c r="D683" s="68">
        <f t="shared" si="11"/>
        <v>121.3</v>
      </c>
      <c r="E683" s="63"/>
    </row>
    <row r="684" s="53" customFormat="1" spans="1:5">
      <c r="A684" s="63" t="s">
        <v>533</v>
      </c>
      <c r="B684" s="65">
        <v>1413</v>
      </c>
      <c r="C684" s="65">
        <v>1581</v>
      </c>
      <c r="D684" s="68">
        <f t="shared" si="11"/>
        <v>111.9</v>
      </c>
      <c r="E684" s="63"/>
    </row>
    <row r="685" s="53" customFormat="1" spans="1:5">
      <c r="A685" s="63" t="s">
        <v>534</v>
      </c>
      <c r="B685" s="65">
        <v>2984</v>
      </c>
      <c r="C685" s="65">
        <v>4000</v>
      </c>
      <c r="D685" s="68">
        <f t="shared" si="11"/>
        <v>134</v>
      </c>
      <c r="E685" s="63"/>
    </row>
    <row r="686" s="53" customFormat="1" spans="1:5">
      <c r="A686" s="63" t="s">
        <v>535</v>
      </c>
      <c r="B686" s="65"/>
      <c r="C686" s="65"/>
      <c r="D686" s="68" t="str">
        <f t="shared" si="11"/>
        <v/>
      </c>
      <c r="E686" s="63"/>
    </row>
    <row r="687" s="53" customFormat="1" spans="1:5">
      <c r="A687" s="63" t="s">
        <v>536</v>
      </c>
      <c r="B687" s="65">
        <v>972</v>
      </c>
      <c r="C687" s="65">
        <v>929</v>
      </c>
      <c r="D687" s="68">
        <f t="shared" si="11"/>
        <v>95.6</v>
      </c>
      <c r="E687" s="63"/>
    </row>
    <row r="688" s="53" customFormat="1" spans="1:5">
      <c r="A688" s="63" t="s">
        <v>537</v>
      </c>
      <c r="B688" s="68">
        <f>SUM(B689:B691)</f>
        <v>35551</v>
      </c>
      <c r="C688" s="68">
        <f>SUM(C689:C691)</f>
        <v>28937</v>
      </c>
      <c r="D688" s="68">
        <f t="shared" si="11"/>
        <v>81.4</v>
      </c>
      <c r="E688" s="63"/>
    </row>
    <row r="689" s="53" customFormat="1" spans="1:5">
      <c r="A689" s="63" t="s">
        <v>538</v>
      </c>
      <c r="B689" s="65">
        <v>3</v>
      </c>
      <c r="C689" s="65"/>
      <c r="D689" s="68">
        <f t="shared" si="11"/>
        <v>0</v>
      </c>
      <c r="E689" s="63"/>
    </row>
    <row r="690" s="53" customFormat="1" spans="1:5">
      <c r="A690" s="63" t="s">
        <v>539</v>
      </c>
      <c r="B690" s="65">
        <v>35509</v>
      </c>
      <c r="C690" s="65">
        <v>28937</v>
      </c>
      <c r="D690" s="68">
        <f t="shared" si="11"/>
        <v>81.5</v>
      </c>
      <c r="E690" s="63"/>
    </row>
    <row r="691" s="53" customFormat="1" spans="1:5">
      <c r="A691" s="63" t="s">
        <v>540</v>
      </c>
      <c r="B691" s="65">
        <v>39</v>
      </c>
      <c r="C691" s="65"/>
      <c r="D691" s="68">
        <f t="shared" si="11"/>
        <v>0</v>
      </c>
      <c r="E691" s="63"/>
    </row>
    <row r="692" s="53" customFormat="1" spans="1:5">
      <c r="A692" s="63" t="s">
        <v>541</v>
      </c>
      <c r="B692" s="68">
        <f>SUM(B693:B695)</f>
        <v>1598</v>
      </c>
      <c r="C692" s="68">
        <f>SUM(C693:C695)</f>
        <v>504</v>
      </c>
      <c r="D692" s="68">
        <f t="shared" si="11"/>
        <v>31.5</v>
      </c>
      <c r="E692" s="63"/>
    </row>
    <row r="693" s="53" customFormat="1" spans="1:5">
      <c r="A693" s="63" t="s">
        <v>542</v>
      </c>
      <c r="B693" s="65">
        <v>1598</v>
      </c>
      <c r="C693" s="65">
        <v>500</v>
      </c>
      <c r="D693" s="68">
        <f t="shared" si="11"/>
        <v>31.3</v>
      </c>
      <c r="E693" s="63"/>
    </row>
    <row r="694" s="53" customFormat="1" spans="1:5">
      <c r="A694" s="63" t="s">
        <v>543</v>
      </c>
      <c r="B694" s="65"/>
      <c r="C694" s="65">
        <v>4</v>
      </c>
      <c r="D694" s="68" t="str">
        <f t="shared" si="11"/>
        <v/>
      </c>
      <c r="E694" s="63"/>
    </row>
    <row r="695" s="53" customFormat="1" spans="1:5">
      <c r="A695" s="63" t="s">
        <v>544</v>
      </c>
      <c r="B695" s="65"/>
      <c r="C695" s="65"/>
      <c r="D695" s="68" t="str">
        <f t="shared" si="11"/>
        <v/>
      </c>
      <c r="E695" s="63"/>
    </row>
    <row r="696" s="53" customFormat="1" spans="1:5">
      <c r="A696" s="63" t="s">
        <v>545</v>
      </c>
      <c r="B696" s="68">
        <f>SUM(B697:B698)</f>
        <v>104</v>
      </c>
      <c r="C696" s="68">
        <f>SUM(C697:C698)</f>
        <v>171</v>
      </c>
      <c r="D696" s="68">
        <f t="shared" si="11"/>
        <v>164.4</v>
      </c>
      <c r="E696" s="63"/>
    </row>
    <row r="697" s="53" customFormat="1" spans="1:5">
      <c r="A697" s="63" t="s">
        <v>546</v>
      </c>
      <c r="B697" s="65">
        <v>104</v>
      </c>
      <c r="C697" s="65">
        <v>171</v>
      </c>
      <c r="D697" s="68">
        <f t="shared" si="11"/>
        <v>164.4</v>
      </c>
      <c r="E697" s="63"/>
    </row>
    <row r="698" s="53" customFormat="1" spans="1:5">
      <c r="A698" s="63" t="s">
        <v>547</v>
      </c>
      <c r="B698" s="65"/>
      <c r="C698" s="65"/>
      <c r="D698" s="68" t="str">
        <f t="shared" si="11"/>
        <v/>
      </c>
      <c r="E698" s="63"/>
    </row>
    <row r="699" s="53" customFormat="1" spans="1:5">
      <c r="A699" s="63" t="s">
        <v>548</v>
      </c>
      <c r="B699" s="68">
        <f>SUM(B700:B707)</f>
        <v>4886</v>
      </c>
      <c r="C699" s="68">
        <f>SUM(C700:C707)</f>
        <v>478</v>
      </c>
      <c r="D699" s="68">
        <f t="shared" si="11"/>
        <v>9.8</v>
      </c>
      <c r="E699" s="63"/>
    </row>
    <row r="700" s="53" customFormat="1" spans="1:5">
      <c r="A700" s="63" t="s">
        <v>43</v>
      </c>
      <c r="B700" s="65">
        <v>85</v>
      </c>
      <c r="C700" s="65">
        <v>190</v>
      </c>
      <c r="D700" s="68">
        <f t="shared" si="11"/>
        <v>223.5</v>
      </c>
      <c r="E700" s="63"/>
    </row>
    <row r="701" s="53" customFormat="1" spans="1:5">
      <c r="A701" s="63" t="s">
        <v>44</v>
      </c>
      <c r="B701" s="65"/>
      <c r="C701" s="65"/>
      <c r="D701" s="68" t="str">
        <f t="shared" si="11"/>
        <v/>
      </c>
      <c r="E701" s="63"/>
    </row>
    <row r="702" s="53" customFormat="1" spans="1:5">
      <c r="A702" s="63" t="s">
        <v>45</v>
      </c>
      <c r="B702" s="65"/>
      <c r="C702" s="65"/>
      <c r="D702" s="68" t="str">
        <f t="shared" si="11"/>
        <v/>
      </c>
      <c r="E702" s="63"/>
    </row>
    <row r="703" s="53" customFormat="1" spans="1:5">
      <c r="A703" s="63" t="s">
        <v>85</v>
      </c>
      <c r="B703" s="65"/>
      <c r="C703" s="65">
        <v>10</v>
      </c>
      <c r="D703" s="68" t="str">
        <f t="shared" si="11"/>
        <v/>
      </c>
      <c r="E703" s="63"/>
    </row>
    <row r="704" s="53" customFormat="1" spans="1:5">
      <c r="A704" s="63" t="s">
        <v>549</v>
      </c>
      <c r="B704" s="65"/>
      <c r="C704" s="65">
        <v>30</v>
      </c>
      <c r="D704" s="68" t="str">
        <f t="shared" si="11"/>
        <v/>
      </c>
      <c r="E704" s="63"/>
    </row>
    <row r="705" s="53" customFormat="1" spans="1:5">
      <c r="A705" s="63" t="s">
        <v>550</v>
      </c>
      <c r="B705" s="65"/>
      <c r="C705" s="65"/>
      <c r="D705" s="68" t="str">
        <f t="shared" si="11"/>
        <v/>
      </c>
      <c r="E705" s="63"/>
    </row>
    <row r="706" s="53" customFormat="1" spans="1:5">
      <c r="A706" s="63" t="s">
        <v>52</v>
      </c>
      <c r="B706" s="65">
        <v>20</v>
      </c>
      <c r="C706" s="65">
        <v>28</v>
      </c>
      <c r="D706" s="68">
        <f t="shared" si="11"/>
        <v>140</v>
      </c>
      <c r="E706" s="63"/>
    </row>
    <row r="707" s="53" customFormat="1" spans="1:5">
      <c r="A707" s="63" t="s">
        <v>551</v>
      </c>
      <c r="B707" s="65">
        <v>4781</v>
      </c>
      <c r="C707" s="65">
        <v>220</v>
      </c>
      <c r="D707" s="68">
        <f t="shared" si="11"/>
        <v>4.6</v>
      </c>
      <c r="E707" s="63"/>
    </row>
    <row r="708" s="53" customFormat="1" spans="1:5">
      <c r="A708" s="63" t="s">
        <v>552</v>
      </c>
      <c r="B708" s="68">
        <f>SUM(B709)</f>
        <v>0</v>
      </c>
      <c r="C708" s="68">
        <f>SUM(C709)</f>
        <v>0</v>
      </c>
      <c r="D708" s="68" t="str">
        <f t="shared" si="11"/>
        <v/>
      </c>
      <c r="E708" s="63"/>
    </row>
    <row r="709" s="53" customFormat="1" spans="1:5">
      <c r="A709" s="63" t="s">
        <v>553</v>
      </c>
      <c r="B709" s="65"/>
      <c r="C709" s="65"/>
      <c r="D709" s="68" t="str">
        <f t="shared" si="11"/>
        <v/>
      </c>
      <c r="E709" s="63"/>
    </row>
    <row r="710" s="53" customFormat="1" spans="1:5">
      <c r="A710" s="92" t="s">
        <v>554</v>
      </c>
      <c r="B710" s="68">
        <f>SUM(B711)</f>
        <v>1109</v>
      </c>
      <c r="C710" s="68">
        <f>SUM(C711)</f>
        <v>10</v>
      </c>
      <c r="D710" s="68">
        <f t="shared" si="11"/>
        <v>0.9</v>
      </c>
      <c r="E710" s="63"/>
    </row>
    <row r="711" s="53" customFormat="1" spans="1:5">
      <c r="A711" s="92" t="s">
        <v>555</v>
      </c>
      <c r="B711" s="65">
        <v>1109</v>
      </c>
      <c r="C711" s="65">
        <v>10</v>
      </c>
      <c r="D711" s="68">
        <f t="shared" si="11"/>
        <v>0.9</v>
      </c>
      <c r="E711" s="63"/>
    </row>
    <row r="712" s="53" customFormat="1" spans="1:5">
      <c r="A712" s="92" t="s">
        <v>556</v>
      </c>
      <c r="B712" s="90">
        <f>SUM(B713,B723,B727,B735,B740,B747,B753,B756,B759,B760,B761,B767,B768,B769,B784)</f>
        <v>8945</v>
      </c>
      <c r="C712" s="90">
        <f>SUM(C713,C723,C727,C735,C740,C747,C753,C756,C759,C760,C761,C767,C768,C769,C784)</f>
        <v>8455</v>
      </c>
      <c r="D712" s="68">
        <f t="shared" si="11"/>
        <v>94.5</v>
      </c>
      <c r="E712" s="63"/>
    </row>
    <row r="713" s="53" customFormat="1" spans="1:5">
      <c r="A713" s="92" t="s">
        <v>557</v>
      </c>
      <c r="B713" s="68">
        <f>SUM(B714:B722)</f>
        <v>875</v>
      </c>
      <c r="C713" s="68">
        <f>SUM(C714:C722)</f>
        <v>1054</v>
      </c>
      <c r="D713" s="68">
        <f t="shared" si="11"/>
        <v>120.5</v>
      </c>
      <c r="E713" s="63"/>
    </row>
    <row r="714" s="53" customFormat="1" spans="1:5">
      <c r="A714" s="92" t="s">
        <v>43</v>
      </c>
      <c r="B714" s="65">
        <v>665</v>
      </c>
      <c r="C714" s="65">
        <v>800</v>
      </c>
      <c r="D714" s="68">
        <f t="shared" si="11"/>
        <v>120.3</v>
      </c>
      <c r="E714" s="63"/>
    </row>
    <row r="715" s="53" customFormat="1" spans="1:5">
      <c r="A715" s="92" t="s">
        <v>44</v>
      </c>
      <c r="B715" s="65">
        <v>10</v>
      </c>
      <c r="C715" s="65"/>
      <c r="D715" s="68">
        <f t="shared" si="11"/>
        <v>0</v>
      </c>
      <c r="E715" s="63"/>
    </row>
    <row r="716" s="53" customFormat="1" spans="1:5">
      <c r="A716" s="92" t="s">
        <v>45</v>
      </c>
      <c r="B716" s="65"/>
      <c r="C716" s="65"/>
      <c r="D716" s="68" t="str">
        <f t="shared" si="11"/>
        <v/>
      </c>
      <c r="E716" s="63"/>
    </row>
    <row r="717" s="53" customFormat="1" spans="1:5">
      <c r="A717" s="92" t="s">
        <v>558</v>
      </c>
      <c r="B717" s="65"/>
      <c r="C717" s="65">
        <v>50</v>
      </c>
      <c r="D717" s="68" t="str">
        <f t="shared" si="11"/>
        <v/>
      </c>
      <c r="E717" s="63"/>
    </row>
    <row r="718" s="53" customFormat="1" spans="1:5">
      <c r="A718" s="92" t="s">
        <v>559</v>
      </c>
      <c r="B718" s="65"/>
      <c r="C718" s="65"/>
      <c r="D718" s="68" t="str">
        <f t="shared" si="11"/>
        <v/>
      </c>
      <c r="E718" s="63"/>
    </row>
    <row r="719" s="53" customFormat="1" spans="1:5">
      <c r="A719" s="92" t="s">
        <v>560</v>
      </c>
      <c r="B719" s="65"/>
      <c r="C719" s="65"/>
      <c r="D719" s="68" t="str">
        <f t="shared" si="11"/>
        <v/>
      </c>
      <c r="E719" s="63"/>
    </row>
    <row r="720" s="53" customFormat="1" spans="1:5">
      <c r="A720" s="92" t="s">
        <v>561</v>
      </c>
      <c r="B720" s="65"/>
      <c r="C720" s="65"/>
      <c r="D720" s="68" t="str">
        <f t="shared" si="11"/>
        <v/>
      </c>
      <c r="E720" s="63"/>
    </row>
    <row r="721" s="53" customFormat="1" spans="1:5">
      <c r="A721" s="92" t="s">
        <v>562</v>
      </c>
      <c r="B721" s="65"/>
      <c r="C721" s="65"/>
      <c r="D721" s="68" t="str">
        <f t="shared" si="11"/>
        <v/>
      </c>
      <c r="E721" s="63"/>
    </row>
    <row r="722" s="53" customFormat="1" spans="1:5">
      <c r="A722" s="92" t="s">
        <v>563</v>
      </c>
      <c r="B722" s="65">
        <v>200</v>
      </c>
      <c r="C722" s="65">
        <v>204</v>
      </c>
      <c r="D722" s="68">
        <f t="shared" si="11"/>
        <v>102</v>
      </c>
      <c r="E722" s="63"/>
    </row>
    <row r="723" s="53" customFormat="1" spans="1:5">
      <c r="A723" s="92" t="s">
        <v>564</v>
      </c>
      <c r="B723" s="68">
        <f>SUM(B724:B726)</f>
        <v>1018</v>
      </c>
      <c r="C723" s="68">
        <f>SUM(C724:C726)</f>
        <v>230</v>
      </c>
      <c r="D723" s="68">
        <f t="shared" si="11"/>
        <v>22.6</v>
      </c>
      <c r="E723" s="91"/>
    </row>
    <row r="724" s="53" customFormat="1" spans="1:5">
      <c r="A724" s="92" t="s">
        <v>565</v>
      </c>
      <c r="B724" s="65"/>
      <c r="C724" s="65">
        <v>30</v>
      </c>
      <c r="D724" s="68" t="str">
        <f t="shared" si="11"/>
        <v/>
      </c>
      <c r="E724" s="91"/>
    </row>
    <row r="725" s="53" customFormat="1" spans="1:5">
      <c r="A725" s="92" t="s">
        <v>566</v>
      </c>
      <c r="B725" s="65"/>
      <c r="C725" s="65"/>
      <c r="D725" s="68" t="str">
        <f t="shared" si="11"/>
        <v/>
      </c>
      <c r="E725" s="91"/>
    </row>
    <row r="726" s="53" customFormat="1" spans="1:5">
      <c r="A726" s="92" t="s">
        <v>567</v>
      </c>
      <c r="B726" s="65">
        <v>1018</v>
      </c>
      <c r="C726" s="65">
        <v>200</v>
      </c>
      <c r="D726" s="68">
        <f t="shared" si="11"/>
        <v>19.6</v>
      </c>
      <c r="E726" s="91"/>
    </row>
    <row r="727" s="53" customFormat="1" spans="1:5">
      <c r="A727" s="92" t="s">
        <v>568</v>
      </c>
      <c r="B727" s="68">
        <f>SUM(B728:B734)</f>
        <v>1054</v>
      </c>
      <c r="C727" s="68">
        <f>SUM(C728:C734)</f>
        <v>471</v>
      </c>
      <c r="D727" s="68">
        <f t="shared" ref="D727:D790" si="12">IF(B727=0,"",ROUND(C727/B727*100,1))</f>
        <v>44.7</v>
      </c>
      <c r="E727" s="91"/>
    </row>
    <row r="728" s="53" customFormat="1" spans="1:5">
      <c r="A728" s="92" t="s">
        <v>569</v>
      </c>
      <c r="B728" s="65">
        <v>413</v>
      </c>
      <c r="C728" s="65"/>
      <c r="D728" s="68">
        <f t="shared" si="12"/>
        <v>0</v>
      </c>
      <c r="E728" s="91"/>
    </row>
    <row r="729" s="53" customFormat="1" spans="1:5">
      <c r="A729" s="92" t="s">
        <v>570</v>
      </c>
      <c r="B729" s="65">
        <v>591</v>
      </c>
      <c r="C729" s="65">
        <v>471</v>
      </c>
      <c r="D729" s="68">
        <f t="shared" si="12"/>
        <v>79.7</v>
      </c>
      <c r="E729" s="91"/>
    </row>
    <row r="730" s="53" customFormat="1" spans="1:5">
      <c r="A730" s="92" t="s">
        <v>571</v>
      </c>
      <c r="B730" s="65"/>
      <c r="C730" s="65"/>
      <c r="D730" s="68" t="str">
        <f t="shared" si="12"/>
        <v/>
      </c>
      <c r="E730" s="91"/>
    </row>
    <row r="731" s="53" customFormat="1" spans="1:5">
      <c r="A731" s="92" t="s">
        <v>572</v>
      </c>
      <c r="B731" s="65"/>
      <c r="C731" s="65"/>
      <c r="D731" s="68" t="str">
        <f t="shared" si="12"/>
        <v/>
      </c>
      <c r="E731" s="91"/>
    </row>
    <row r="732" s="53" customFormat="1" spans="1:5">
      <c r="A732" s="92" t="s">
        <v>573</v>
      </c>
      <c r="B732" s="65"/>
      <c r="C732" s="65"/>
      <c r="D732" s="68" t="str">
        <f t="shared" si="12"/>
        <v/>
      </c>
      <c r="E732" s="91"/>
    </row>
    <row r="733" s="53" customFormat="1" spans="1:5">
      <c r="A733" s="92" t="s">
        <v>574</v>
      </c>
      <c r="B733" s="65"/>
      <c r="C733" s="65"/>
      <c r="D733" s="68" t="str">
        <f t="shared" si="12"/>
        <v/>
      </c>
      <c r="E733" s="91"/>
    </row>
    <row r="734" s="53" customFormat="1" spans="1:5">
      <c r="A734" s="92" t="s">
        <v>575</v>
      </c>
      <c r="B734" s="65">
        <v>50</v>
      </c>
      <c r="C734" s="65"/>
      <c r="D734" s="68">
        <f t="shared" si="12"/>
        <v>0</v>
      </c>
      <c r="E734" s="91"/>
    </row>
    <row r="735" s="53" customFormat="1" spans="1:5">
      <c r="A735" s="92" t="s">
        <v>576</v>
      </c>
      <c r="B735" s="68">
        <f>SUM(B736:B739)</f>
        <v>5695</v>
      </c>
      <c r="C735" s="68">
        <f>SUM(C736:C739)</f>
        <v>6574</v>
      </c>
      <c r="D735" s="68">
        <f t="shared" si="12"/>
        <v>115.4</v>
      </c>
      <c r="E735" s="91"/>
    </row>
    <row r="736" s="53" customFormat="1" spans="1:5">
      <c r="A736" s="92" t="s">
        <v>577</v>
      </c>
      <c r="B736" s="65"/>
      <c r="C736" s="65"/>
      <c r="D736" s="68" t="str">
        <f t="shared" si="12"/>
        <v/>
      </c>
      <c r="E736" s="91"/>
    </row>
    <row r="737" s="53" customFormat="1" spans="1:5">
      <c r="A737" s="92" t="s">
        <v>578</v>
      </c>
      <c r="B737" s="65">
        <v>5695</v>
      </c>
      <c r="C737" s="65">
        <v>6574</v>
      </c>
      <c r="D737" s="68">
        <f t="shared" si="12"/>
        <v>115.4</v>
      </c>
      <c r="E737" s="91"/>
    </row>
    <row r="738" s="53" customFormat="1" spans="1:5">
      <c r="A738" s="92" t="s">
        <v>579</v>
      </c>
      <c r="B738" s="65"/>
      <c r="C738" s="65"/>
      <c r="D738" s="68" t="str">
        <f t="shared" si="12"/>
        <v/>
      </c>
      <c r="E738" s="91"/>
    </row>
    <row r="739" s="53" customFormat="1" spans="1:5">
      <c r="A739" s="92" t="s">
        <v>580</v>
      </c>
      <c r="B739" s="65"/>
      <c r="C739" s="65"/>
      <c r="D739" s="68" t="str">
        <f t="shared" si="12"/>
        <v/>
      </c>
      <c r="E739" s="91"/>
    </row>
    <row r="740" s="53" customFormat="1" spans="1:5">
      <c r="A740" s="92" t="s">
        <v>581</v>
      </c>
      <c r="B740" s="68">
        <f>SUM(B741:B746)</f>
        <v>0</v>
      </c>
      <c r="C740" s="68">
        <f>SUM(C741:C746)</f>
        <v>0</v>
      </c>
      <c r="D740" s="68" t="str">
        <f t="shared" si="12"/>
        <v/>
      </c>
      <c r="E740" s="63"/>
    </row>
    <row r="741" s="53" customFormat="1" spans="1:5">
      <c r="A741" s="92" t="s">
        <v>582</v>
      </c>
      <c r="B741" s="65"/>
      <c r="C741" s="65"/>
      <c r="D741" s="68" t="str">
        <f t="shared" si="12"/>
        <v/>
      </c>
      <c r="E741" s="63"/>
    </row>
    <row r="742" s="53" customFormat="1" spans="1:5">
      <c r="A742" s="92" t="s">
        <v>583</v>
      </c>
      <c r="B742" s="65"/>
      <c r="C742" s="65"/>
      <c r="D742" s="68" t="str">
        <f t="shared" si="12"/>
        <v/>
      </c>
      <c r="E742" s="63"/>
    </row>
    <row r="743" s="53" customFormat="1" spans="1:5">
      <c r="A743" s="92" t="s">
        <v>584</v>
      </c>
      <c r="B743" s="65"/>
      <c r="C743" s="65"/>
      <c r="D743" s="68" t="str">
        <f t="shared" si="12"/>
        <v/>
      </c>
      <c r="E743" s="63"/>
    </row>
    <row r="744" s="53" customFormat="1" spans="1:5">
      <c r="A744" s="92" t="s">
        <v>585</v>
      </c>
      <c r="B744" s="65"/>
      <c r="C744" s="65"/>
      <c r="D744" s="68" t="str">
        <f t="shared" si="12"/>
        <v/>
      </c>
      <c r="E744" s="63"/>
    </row>
    <row r="745" s="53" customFormat="1" spans="1:5">
      <c r="A745" s="92" t="s">
        <v>586</v>
      </c>
      <c r="B745" s="65"/>
      <c r="C745" s="65"/>
      <c r="D745" s="68" t="str">
        <f t="shared" si="12"/>
        <v/>
      </c>
      <c r="E745" s="63"/>
    </row>
    <row r="746" s="53" customFormat="1" spans="1:5">
      <c r="A746" s="92" t="s">
        <v>587</v>
      </c>
      <c r="B746" s="65"/>
      <c r="C746" s="65"/>
      <c r="D746" s="68" t="str">
        <f t="shared" si="12"/>
        <v/>
      </c>
      <c r="E746" s="63"/>
    </row>
    <row r="747" s="53" customFormat="1" spans="1:5">
      <c r="A747" s="92" t="s">
        <v>588</v>
      </c>
      <c r="B747" s="68">
        <f>SUM(B748:B752)</f>
        <v>0</v>
      </c>
      <c r="C747" s="68">
        <f>SUM(C748:C752)</f>
        <v>0</v>
      </c>
      <c r="D747" s="68" t="str">
        <f t="shared" si="12"/>
        <v/>
      </c>
      <c r="E747" s="63"/>
    </row>
    <row r="748" s="53" customFormat="1" spans="1:5">
      <c r="A748" s="92" t="s">
        <v>589</v>
      </c>
      <c r="B748" s="65"/>
      <c r="C748" s="65"/>
      <c r="D748" s="68" t="str">
        <f t="shared" si="12"/>
        <v/>
      </c>
      <c r="E748" s="63"/>
    </row>
    <row r="749" s="53" customFormat="1" spans="1:5">
      <c r="A749" s="92" t="s">
        <v>590</v>
      </c>
      <c r="B749" s="65"/>
      <c r="C749" s="65"/>
      <c r="D749" s="68" t="str">
        <f t="shared" si="12"/>
        <v/>
      </c>
      <c r="E749" s="63"/>
    </row>
    <row r="750" s="53" customFormat="1" spans="1:5">
      <c r="A750" s="92" t="s">
        <v>591</v>
      </c>
      <c r="B750" s="65"/>
      <c r="C750" s="65"/>
      <c r="D750" s="68" t="str">
        <f t="shared" si="12"/>
        <v/>
      </c>
      <c r="E750" s="63"/>
    </row>
    <row r="751" s="53" customFormat="1" spans="1:5">
      <c r="A751" s="92" t="s">
        <v>592</v>
      </c>
      <c r="B751" s="65"/>
      <c r="C751" s="65"/>
      <c r="D751" s="68" t="str">
        <f t="shared" si="12"/>
        <v/>
      </c>
      <c r="E751" s="63"/>
    </row>
    <row r="752" s="53" customFormat="1" spans="1:5">
      <c r="A752" s="92" t="s">
        <v>593</v>
      </c>
      <c r="B752" s="65"/>
      <c r="C752" s="65"/>
      <c r="D752" s="68" t="str">
        <f t="shared" si="12"/>
        <v/>
      </c>
      <c r="E752" s="63"/>
    </row>
    <row r="753" s="53" customFormat="1" spans="1:5">
      <c r="A753" s="92" t="s">
        <v>594</v>
      </c>
      <c r="B753" s="68">
        <f>SUM(B754:B755)</f>
        <v>0</v>
      </c>
      <c r="C753" s="68">
        <f>SUM(C754:C755)</f>
        <v>0</v>
      </c>
      <c r="D753" s="68" t="str">
        <f t="shared" si="12"/>
        <v/>
      </c>
      <c r="E753" s="63"/>
    </row>
    <row r="754" s="53" customFormat="1" spans="1:5">
      <c r="A754" s="92" t="s">
        <v>595</v>
      </c>
      <c r="B754" s="65"/>
      <c r="C754" s="65"/>
      <c r="D754" s="68" t="str">
        <f t="shared" si="12"/>
        <v/>
      </c>
      <c r="E754" s="63"/>
    </row>
    <row r="755" s="53" customFormat="1" spans="1:5">
      <c r="A755" s="92" t="s">
        <v>596</v>
      </c>
      <c r="B755" s="65"/>
      <c r="C755" s="65"/>
      <c r="D755" s="68" t="str">
        <f t="shared" si="12"/>
        <v/>
      </c>
      <c r="E755" s="63"/>
    </row>
    <row r="756" s="53" customFormat="1" spans="1:5">
      <c r="A756" s="92" t="s">
        <v>597</v>
      </c>
      <c r="B756" s="68">
        <f>SUM(B757:B758)</f>
        <v>0</v>
      </c>
      <c r="C756" s="68">
        <f>SUM(C757:C758)</f>
        <v>0</v>
      </c>
      <c r="D756" s="68" t="str">
        <f t="shared" si="12"/>
        <v/>
      </c>
      <c r="E756" s="63"/>
    </row>
    <row r="757" s="53" customFormat="1" spans="1:5">
      <c r="A757" s="92" t="s">
        <v>598</v>
      </c>
      <c r="B757" s="65"/>
      <c r="C757" s="65"/>
      <c r="D757" s="68" t="str">
        <f t="shared" si="12"/>
        <v/>
      </c>
      <c r="E757" s="63"/>
    </row>
    <row r="758" s="53" customFormat="1" spans="1:5">
      <c r="A758" s="92" t="s">
        <v>599</v>
      </c>
      <c r="B758" s="65"/>
      <c r="C758" s="65"/>
      <c r="D758" s="68" t="str">
        <f t="shared" si="12"/>
        <v/>
      </c>
      <c r="E758" s="63"/>
    </row>
    <row r="759" s="53" customFormat="1" spans="1:5">
      <c r="A759" s="92" t="s">
        <v>600</v>
      </c>
      <c r="B759" s="65"/>
      <c r="C759" s="65"/>
      <c r="D759" s="68" t="str">
        <f t="shared" si="12"/>
        <v/>
      </c>
      <c r="E759" s="63"/>
    </row>
    <row r="760" s="53" customFormat="1" spans="1:5">
      <c r="A760" s="92" t="s">
        <v>601</v>
      </c>
      <c r="B760" s="65"/>
      <c r="C760" s="65">
        <v>76</v>
      </c>
      <c r="D760" s="68" t="str">
        <f t="shared" si="12"/>
        <v/>
      </c>
      <c r="E760" s="63"/>
    </row>
    <row r="761" s="53" customFormat="1" spans="1:5">
      <c r="A761" s="92" t="s">
        <v>602</v>
      </c>
      <c r="B761" s="68">
        <f>SUM(B762:B766)</f>
        <v>174</v>
      </c>
      <c r="C761" s="68">
        <f>SUM(C762:C766)</f>
        <v>50</v>
      </c>
      <c r="D761" s="68">
        <f t="shared" si="12"/>
        <v>28.7</v>
      </c>
      <c r="E761" s="63"/>
    </row>
    <row r="762" s="53" customFormat="1" spans="1:5">
      <c r="A762" s="92" t="s">
        <v>603</v>
      </c>
      <c r="B762" s="65"/>
      <c r="C762" s="65"/>
      <c r="D762" s="68" t="str">
        <f t="shared" si="12"/>
        <v/>
      </c>
      <c r="E762" s="63"/>
    </row>
    <row r="763" s="53" customFormat="1" spans="1:5">
      <c r="A763" s="92" t="s">
        <v>604</v>
      </c>
      <c r="B763" s="65"/>
      <c r="C763" s="65"/>
      <c r="D763" s="68" t="str">
        <f t="shared" si="12"/>
        <v/>
      </c>
      <c r="E763" s="63"/>
    </row>
    <row r="764" s="53" customFormat="1" spans="1:5">
      <c r="A764" s="92" t="s">
        <v>605</v>
      </c>
      <c r="B764" s="65">
        <v>174</v>
      </c>
      <c r="C764" s="65"/>
      <c r="D764" s="68">
        <f t="shared" si="12"/>
        <v>0</v>
      </c>
      <c r="E764" s="63"/>
    </row>
    <row r="765" s="53" customFormat="1" spans="1:5">
      <c r="A765" s="92" t="s">
        <v>606</v>
      </c>
      <c r="B765" s="65"/>
      <c r="C765" s="65"/>
      <c r="D765" s="68" t="str">
        <f t="shared" si="12"/>
        <v/>
      </c>
      <c r="E765" s="63"/>
    </row>
    <row r="766" s="53" customFormat="1" spans="1:5">
      <c r="A766" s="92" t="s">
        <v>607</v>
      </c>
      <c r="B766" s="65"/>
      <c r="C766" s="65">
        <v>50</v>
      </c>
      <c r="D766" s="68" t="str">
        <f t="shared" si="12"/>
        <v/>
      </c>
      <c r="E766" s="63"/>
    </row>
    <row r="767" s="53" customFormat="1" spans="1:5">
      <c r="A767" s="92" t="s">
        <v>608</v>
      </c>
      <c r="B767" s="65"/>
      <c r="C767" s="65"/>
      <c r="D767" s="68" t="str">
        <f t="shared" si="12"/>
        <v/>
      </c>
      <c r="E767" s="63"/>
    </row>
    <row r="768" s="53" customFormat="1" spans="1:5">
      <c r="A768" s="92" t="s">
        <v>609</v>
      </c>
      <c r="B768" s="65"/>
      <c r="C768" s="65"/>
      <c r="D768" s="68" t="str">
        <f t="shared" si="12"/>
        <v/>
      </c>
      <c r="E768" s="63"/>
    </row>
    <row r="769" s="53" customFormat="1" spans="1:5">
      <c r="A769" s="92" t="s">
        <v>610</v>
      </c>
      <c r="B769" s="68">
        <f>SUM(B770:B783)</f>
        <v>0</v>
      </c>
      <c r="C769" s="68">
        <f>SUM(C770:C783)</f>
        <v>0</v>
      </c>
      <c r="D769" s="68" t="str">
        <f t="shared" si="12"/>
        <v/>
      </c>
      <c r="E769" s="63"/>
    </row>
    <row r="770" s="53" customFormat="1" spans="1:5">
      <c r="A770" s="92" t="s">
        <v>43</v>
      </c>
      <c r="B770" s="65"/>
      <c r="C770" s="65"/>
      <c r="D770" s="68" t="str">
        <f t="shared" si="12"/>
        <v/>
      </c>
      <c r="E770" s="63"/>
    </row>
    <row r="771" s="53" customFormat="1" spans="1:5">
      <c r="A771" s="92" t="s">
        <v>44</v>
      </c>
      <c r="B771" s="65"/>
      <c r="C771" s="65"/>
      <c r="D771" s="68" t="str">
        <f t="shared" si="12"/>
        <v/>
      </c>
      <c r="E771" s="63"/>
    </row>
    <row r="772" s="53" customFormat="1" spans="1:5">
      <c r="A772" s="92" t="s">
        <v>45</v>
      </c>
      <c r="B772" s="65"/>
      <c r="C772" s="65"/>
      <c r="D772" s="68" t="str">
        <f t="shared" si="12"/>
        <v/>
      </c>
      <c r="E772" s="63"/>
    </row>
    <row r="773" s="53" customFormat="1" spans="1:5">
      <c r="A773" s="92" t="s">
        <v>611</v>
      </c>
      <c r="B773" s="65"/>
      <c r="C773" s="65"/>
      <c r="D773" s="68" t="str">
        <f t="shared" si="12"/>
        <v/>
      </c>
      <c r="E773" s="63"/>
    </row>
    <row r="774" s="53" customFormat="1" spans="1:5">
      <c r="A774" s="92" t="s">
        <v>612</v>
      </c>
      <c r="B774" s="65"/>
      <c r="C774" s="65"/>
      <c r="D774" s="68" t="str">
        <f t="shared" si="12"/>
        <v/>
      </c>
      <c r="E774" s="63"/>
    </row>
    <row r="775" s="53" customFormat="1" spans="1:5">
      <c r="A775" s="92" t="s">
        <v>613</v>
      </c>
      <c r="B775" s="65"/>
      <c r="C775" s="65"/>
      <c r="D775" s="68" t="str">
        <f t="shared" si="12"/>
        <v/>
      </c>
      <c r="E775" s="63"/>
    </row>
    <row r="776" s="53" customFormat="1" spans="1:5">
      <c r="A776" s="92" t="s">
        <v>614</v>
      </c>
      <c r="B776" s="65"/>
      <c r="C776" s="65"/>
      <c r="D776" s="68" t="str">
        <f t="shared" si="12"/>
        <v/>
      </c>
      <c r="E776" s="63"/>
    </row>
    <row r="777" s="53" customFormat="1" spans="1:5">
      <c r="A777" s="92" t="s">
        <v>615</v>
      </c>
      <c r="B777" s="65"/>
      <c r="C777" s="65"/>
      <c r="D777" s="68" t="str">
        <f t="shared" si="12"/>
        <v/>
      </c>
      <c r="E777" s="63"/>
    </row>
    <row r="778" s="53" customFormat="1" spans="1:5">
      <c r="A778" s="92" t="s">
        <v>616</v>
      </c>
      <c r="B778" s="65"/>
      <c r="C778" s="65"/>
      <c r="D778" s="68" t="str">
        <f t="shared" si="12"/>
        <v/>
      </c>
      <c r="E778" s="63"/>
    </row>
    <row r="779" s="53" customFormat="1" spans="1:5">
      <c r="A779" s="92" t="s">
        <v>617</v>
      </c>
      <c r="B779" s="65"/>
      <c r="C779" s="65"/>
      <c r="D779" s="68" t="str">
        <f t="shared" si="12"/>
        <v/>
      </c>
      <c r="E779" s="63"/>
    </row>
    <row r="780" s="53" customFormat="1" spans="1:5">
      <c r="A780" s="92" t="s">
        <v>85</v>
      </c>
      <c r="B780" s="65"/>
      <c r="C780" s="65"/>
      <c r="D780" s="68" t="str">
        <f t="shared" si="12"/>
        <v/>
      </c>
      <c r="E780" s="63"/>
    </row>
    <row r="781" s="53" customFormat="1" spans="1:5">
      <c r="A781" s="92" t="s">
        <v>618</v>
      </c>
      <c r="B781" s="65"/>
      <c r="C781" s="65"/>
      <c r="D781" s="68" t="str">
        <f t="shared" si="12"/>
        <v/>
      </c>
      <c r="E781" s="63"/>
    </row>
    <row r="782" s="53" customFormat="1" spans="1:5">
      <c r="A782" s="92" t="s">
        <v>52</v>
      </c>
      <c r="B782" s="65"/>
      <c r="C782" s="65"/>
      <c r="D782" s="68" t="str">
        <f t="shared" si="12"/>
        <v/>
      </c>
      <c r="E782" s="63"/>
    </row>
    <row r="783" s="53" customFormat="1" spans="1:5">
      <c r="A783" s="92" t="s">
        <v>619</v>
      </c>
      <c r="B783" s="65"/>
      <c r="C783" s="65"/>
      <c r="D783" s="68" t="str">
        <f t="shared" si="12"/>
        <v/>
      </c>
      <c r="E783" s="63"/>
    </row>
    <row r="784" s="53" customFormat="1" spans="1:5">
      <c r="A784" s="92" t="s">
        <v>620</v>
      </c>
      <c r="B784" s="65">
        <v>129</v>
      </c>
      <c r="C784" s="65"/>
      <c r="D784" s="68">
        <f t="shared" si="12"/>
        <v>0</v>
      </c>
      <c r="E784" s="63"/>
    </row>
    <row r="785" s="53" customFormat="1" spans="1:5">
      <c r="A785" s="92" t="s">
        <v>621</v>
      </c>
      <c r="B785" s="90">
        <f>SUM(B786,B797,B798,B801,B802,B803)</f>
        <v>22075</v>
      </c>
      <c r="C785" s="90">
        <f>SUM(C786,C797,C798,C801,C802,C803)</f>
        <v>16469</v>
      </c>
      <c r="D785" s="68">
        <f t="shared" si="12"/>
        <v>74.6</v>
      </c>
      <c r="E785" s="63"/>
    </row>
    <row r="786" s="53" customFormat="1" spans="1:5">
      <c r="A786" s="92" t="s">
        <v>622</v>
      </c>
      <c r="B786" s="68">
        <f>SUM(B787:B796)</f>
        <v>11249</v>
      </c>
      <c r="C786" s="68">
        <f>SUM(C787:C796)</f>
        <v>6085</v>
      </c>
      <c r="D786" s="68">
        <f t="shared" si="12"/>
        <v>54.1</v>
      </c>
      <c r="E786" s="63"/>
    </row>
    <row r="787" s="53" customFormat="1" spans="1:5">
      <c r="A787" s="92" t="s">
        <v>43</v>
      </c>
      <c r="B787" s="65">
        <v>943</v>
      </c>
      <c r="C787" s="65">
        <v>300</v>
      </c>
      <c r="D787" s="68">
        <f t="shared" si="12"/>
        <v>31.8</v>
      </c>
      <c r="E787" s="63"/>
    </row>
    <row r="788" s="53" customFormat="1" spans="1:5">
      <c r="A788" s="92" t="s">
        <v>44</v>
      </c>
      <c r="B788" s="65"/>
      <c r="C788" s="65"/>
      <c r="D788" s="68" t="str">
        <f t="shared" si="12"/>
        <v/>
      </c>
      <c r="E788" s="63"/>
    </row>
    <row r="789" s="53" customFormat="1" spans="1:5">
      <c r="A789" s="92" t="s">
        <v>45</v>
      </c>
      <c r="B789" s="65"/>
      <c r="C789" s="65"/>
      <c r="D789" s="68" t="str">
        <f t="shared" si="12"/>
        <v/>
      </c>
      <c r="E789" s="63"/>
    </row>
    <row r="790" s="53" customFormat="1" spans="1:5">
      <c r="A790" s="92" t="s">
        <v>623</v>
      </c>
      <c r="B790" s="65">
        <v>708</v>
      </c>
      <c r="C790" s="65">
        <v>4443</v>
      </c>
      <c r="D790" s="68">
        <f t="shared" si="12"/>
        <v>627.5</v>
      </c>
      <c r="E790" s="63"/>
    </row>
    <row r="791" s="53" customFormat="1" spans="1:5">
      <c r="A791" s="92" t="s">
        <v>624</v>
      </c>
      <c r="B791" s="65"/>
      <c r="C791" s="65"/>
      <c r="D791" s="68" t="str">
        <f t="shared" ref="D791:D854" si="13">IF(B791=0,"",ROUND(C791/B791*100,1))</f>
        <v/>
      </c>
      <c r="E791" s="63"/>
    </row>
    <row r="792" s="53" customFormat="1" spans="1:5">
      <c r="A792" s="92" t="s">
        <v>625</v>
      </c>
      <c r="B792" s="65"/>
      <c r="C792" s="65">
        <v>30</v>
      </c>
      <c r="D792" s="68" t="str">
        <f t="shared" si="13"/>
        <v/>
      </c>
      <c r="E792" s="63"/>
    </row>
    <row r="793" s="53" customFormat="1" spans="1:5">
      <c r="A793" s="92" t="s">
        <v>626</v>
      </c>
      <c r="B793" s="65">
        <v>1384</v>
      </c>
      <c r="C793" s="65"/>
      <c r="D793" s="68">
        <f t="shared" si="13"/>
        <v>0</v>
      </c>
      <c r="E793" s="63"/>
    </row>
    <row r="794" s="53" customFormat="1" spans="1:5">
      <c r="A794" s="92" t="s">
        <v>627</v>
      </c>
      <c r="B794" s="65">
        <v>1009</v>
      </c>
      <c r="C794" s="65">
        <v>1212</v>
      </c>
      <c r="D794" s="68">
        <f t="shared" si="13"/>
        <v>120.1</v>
      </c>
      <c r="E794" s="63"/>
    </row>
    <row r="795" s="53" customFormat="1" spans="1:5">
      <c r="A795" s="92" t="s">
        <v>628</v>
      </c>
      <c r="B795" s="65"/>
      <c r="C795" s="65"/>
      <c r="D795" s="68" t="str">
        <f t="shared" si="13"/>
        <v/>
      </c>
      <c r="E795" s="63"/>
    </row>
    <row r="796" s="53" customFormat="1" spans="1:5">
      <c r="A796" s="92" t="s">
        <v>629</v>
      </c>
      <c r="B796" s="65">
        <v>7205</v>
      </c>
      <c r="C796" s="65">
        <v>100</v>
      </c>
      <c r="D796" s="68">
        <f t="shared" si="13"/>
        <v>1.4</v>
      </c>
      <c r="E796" s="63"/>
    </row>
    <row r="797" s="53" customFormat="1" spans="1:5">
      <c r="A797" s="92" t="s">
        <v>630</v>
      </c>
      <c r="B797" s="65">
        <v>1674</v>
      </c>
      <c r="C797" s="65"/>
      <c r="D797" s="68">
        <f t="shared" si="13"/>
        <v>0</v>
      </c>
      <c r="E797" s="63"/>
    </row>
    <row r="798" s="53" customFormat="1" spans="1:5">
      <c r="A798" s="92" t="s">
        <v>631</v>
      </c>
      <c r="B798" s="68">
        <f>SUM(B799:B800)</f>
        <v>2350</v>
      </c>
      <c r="C798" s="68">
        <f>SUM(C799:C800)</f>
        <v>8775</v>
      </c>
      <c r="D798" s="68">
        <f t="shared" si="13"/>
        <v>373.4</v>
      </c>
      <c r="E798" s="63"/>
    </row>
    <row r="799" s="53" customFormat="1" spans="1:5">
      <c r="A799" s="92" t="s">
        <v>632</v>
      </c>
      <c r="B799" s="65"/>
      <c r="C799" s="65"/>
      <c r="D799" s="68" t="str">
        <f t="shared" si="13"/>
        <v/>
      </c>
      <c r="E799" s="63"/>
    </row>
    <row r="800" s="53" customFormat="1" spans="1:5">
      <c r="A800" s="92" t="s">
        <v>633</v>
      </c>
      <c r="B800" s="65">
        <v>2350</v>
      </c>
      <c r="C800" s="65">
        <v>8775</v>
      </c>
      <c r="D800" s="68">
        <f t="shared" si="13"/>
        <v>373.4</v>
      </c>
      <c r="E800" s="63"/>
    </row>
    <row r="801" s="53" customFormat="1" spans="1:5">
      <c r="A801" s="92" t="s">
        <v>634</v>
      </c>
      <c r="B801" s="65">
        <v>3086</v>
      </c>
      <c r="C801" s="65">
        <v>1589</v>
      </c>
      <c r="D801" s="68">
        <f t="shared" si="13"/>
        <v>51.5</v>
      </c>
      <c r="E801" s="63"/>
    </row>
    <row r="802" s="53" customFormat="1" spans="1:5">
      <c r="A802" s="92" t="s">
        <v>635</v>
      </c>
      <c r="B802" s="65">
        <v>593</v>
      </c>
      <c r="C802" s="65">
        <v>20</v>
      </c>
      <c r="D802" s="68">
        <f t="shared" si="13"/>
        <v>3.4</v>
      </c>
      <c r="E802" s="63"/>
    </row>
    <row r="803" s="53" customFormat="1" spans="1:5">
      <c r="A803" s="92" t="s">
        <v>636</v>
      </c>
      <c r="B803" s="65">
        <v>3123</v>
      </c>
      <c r="C803" s="65"/>
      <c r="D803" s="68">
        <f t="shared" si="13"/>
        <v>0</v>
      </c>
      <c r="E803" s="63"/>
    </row>
    <row r="804" s="53" customFormat="1" spans="1:5">
      <c r="A804" s="92" t="s">
        <v>637</v>
      </c>
      <c r="B804" s="90">
        <f>SUM(B805,B831,B856,B884,B895,B902,B909,B912)</f>
        <v>141502</v>
      </c>
      <c r="C804" s="90">
        <f>SUM(C805,C831,C856,C884,C895,C902,C909,C912)</f>
        <v>43322</v>
      </c>
      <c r="D804" s="68">
        <f t="shared" si="13"/>
        <v>30.6</v>
      </c>
      <c r="E804" s="63"/>
    </row>
    <row r="805" s="53" customFormat="1" spans="1:5">
      <c r="A805" s="92" t="s">
        <v>638</v>
      </c>
      <c r="B805" s="68">
        <f>SUM(B806:B830)</f>
        <v>58490</v>
      </c>
      <c r="C805" s="68">
        <f>SUM(C806:C830)</f>
        <v>5526</v>
      </c>
      <c r="D805" s="68">
        <f t="shared" si="13"/>
        <v>9.4</v>
      </c>
      <c r="E805" s="63"/>
    </row>
    <row r="806" s="53" customFormat="1" spans="1:5">
      <c r="A806" s="92" t="s">
        <v>43</v>
      </c>
      <c r="B806" s="65">
        <v>1744</v>
      </c>
      <c r="C806" s="65">
        <v>1533</v>
      </c>
      <c r="D806" s="68">
        <f t="shared" si="13"/>
        <v>87.9</v>
      </c>
      <c r="E806" s="63"/>
    </row>
    <row r="807" s="53" customFormat="1" spans="1:5">
      <c r="A807" s="92" t="s">
        <v>44</v>
      </c>
      <c r="B807" s="65"/>
      <c r="C807" s="65"/>
      <c r="D807" s="68" t="str">
        <f t="shared" si="13"/>
        <v/>
      </c>
      <c r="E807" s="63"/>
    </row>
    <row r="808" s="53" customFormat="1" spans="1:5">
      <c r="A808" s="92" t="s">
        <v>45</v>
      </c>
      <c r="B808" s="65"/>
      <c r="C808" s="65"/>
      <c r="D808" s="68" t="str">
        <f t="shared" si="13"/>
        <v/>
      </c>
      <c r="E808" s="63"/>
    </row>
    <row r="809" s="53" customFormat="1" spans="1:5">
      <c r="A809" s="92" t="s">
        <v>52</v>
      </c>
      <c r="B809" s="65">
        <v>2657</v>
      </c>
      <c r="C809" s="65">
        <v>700</v>
      </c>
      <c r="D809" s="68">
        <f t="shared" si="13"/>
        <v>26.3</v>
      </c>
      <c r="E809" s="63"/>
    </row>
    <row r="810" s="53" customFormat="1" spans="1:5">
      <c r="A810" s="92" t="s">
        <v>639</v>
      </c>
      <c r="B810" s="65"/>
      <c r="C810" s="65"/>
      <c r="D810" s="68" t="str">
        <f t="shared" si="13"/>
        <v/>
      </c>
      <c r="E810" s="63"/>
    </row>
    <row r="811" s="53" customFormat="1" spans="1:5">
      <c r="A811" s="92" t="s">
        <v>640</v>
      </c>
      <c r="B811" s="65">
        <v>5</v>
      </c>
      <c r="C811" s="65">
        <v>512</v>
      </c>
      <c r="D811" s="68">
        <f t="shared" si="13"/>
        <v>10240</v>
      </c>
      <c r="E811" s="63"/>
    </row>
    <row r="812" s="53" customFormat="1" spans="1:5">
      <c r="A812" s="92" t="s">
        <v>641</v>
      </c>
      <c r="B812" s="65">
        <v>845</v>
      </c>
      <c r="C812" s="65">
        <v>162</v>
      </c>
      <c r="D812" s="68">
        <f t="shared" si="13"/>
        <v>19.2</v>
      </c>
      <c r="E812" s="63"/>
    </row>
    <row r="813" s="53" customFormat="1" spans="1:5">
      <c r="A813" s="92" t="s">
        <v>642</v>
      </c>
      <c r="B813" s="65">
        <v>1</v>
      </c>
      <c r="C813" s="65">
        <v>70</v>
      </c>
      <c r="D813" s="68">
        <f t="shared" si="13"/>
        <v>7000</v>
      </c>
      <c r="E813" s="63"/>
    </row>
    <row r="814" s="53" customFormat="1" spans="1:5">
      <c r="A814" s="92" t="s">
        <v>643</v>
      </c>
      <c r="B814" s="65"/>
      <c r="C814" s="65">
        <v>96</v>
      </c>
      <c r="D814" s="68" t="str">
        <f t="shared" si="13"/>
        <v/>
      </c>
      <c r="E814" s="63"/>
    </row>
    <row r="815" s="53" customFormat="1" spans="1:5">
      <c r="A815" s="92" t="s">
        <v>644</v>
      </c>
      <c r="B815" s="65">
        <v>99</v>
      </c>
      <c r="C815" s="65">
        <v>29</v>
      </c>
      <c r="D815" s="68">
        <f t="shared" si="13"/>
        <v>29.3</v>
      </c>
      <c r="E815" s="63"/>
    </row>
    <row r="816" s="53" customFormat="1" spans="1:5">
      <c r="A816" s="92" t="s">
        <v>645</v>
      </c>
      <c r="B816" s="65"/>
      <c r="C816" s="65">
        <v>59</v>
      </c>
      <c r="D816" s="68" t="str">
        <f t="shared" si="13"/>
        <v/>
      </c>
      <c r="E816" s="63"/>
    </row>
    <row r="817" s="53" customFormat="1" spans="1:5">
      <c r="A817" s="92" t="s">
        <v>646</v>
      </c>
      <c r="B817" s="65"/>
      <c r="C817" s="65"/>
      <c r="D817" s="68" t="str">
        <f t="shared" si="13"/>
        <v/>
      </c>
      <c r="E817" s="63"/>
    </row>
    <row r="818" s="53" customFormat="1" spans="1:5">
      <c r="A818" s="92" t="s">
        <v>647</v>
      </c>
      <c r="B818" s="65">
        <v>351</v>
      </c>
      <c r="C818" s="65"/>
      <c r="D818" s="68">
        <f t="shared" si="13"/>
        <v>0</v>
      </c>
      <c r="E818" s="63"/>
    </row>
    <row r="819" s="53" customFormat="1" spans="1:5">
      <c r="A819" s="92" t="s">
        <v>648</v>
      </c>
      <c r="B819" s="65"/>
      <c r="C819" s="65"/>
      <c r="D819" s="68" t="str">
        <f t="shared" si="13"/>
        <v/>
      </c>
      <c r="E819" s="63"/>
    </row>
    <row r="820" s="53" customFormat="1" spans="1:5">
      <c r="A820" s="92" t="s">
        <v>649</v>
      </c>
      <c r="B820" s="65"/>
      <c r="C820" s="65"/>
      <c r="D820" s="68" t="str">
        <f t="shared" si="13"/>
        <v/>
      </c>
      <c r="E820" s="63"/>
    </row>
    <row r="821" s="53" customFormat="1" spans="1:5">
      <c r="A821" s="92" t="s">
        <v>650</v>
      </c>
      <c r="B821" s="65">
        <v>1000</v>
      </c>
      <c r="C821" s="65">
        <v>197</v>
      </c>
      <c r="D821" s="68">
        <f t="shared" si="13"/>
        <v>19.7</v>
      </c>
      <c r="E821" s="63"/>
    </row>
    <row r="822" s="53" customFormat="1" spans="1:5">
      <c r="A822" s="92" t="s">
        <v>651</v>
      </c>
      <c r="B822" s="65"/>
      <c r="C822" s="65"/>
      <c r="D822" s="68" t="str">
        <f t="shared" si="13"/>
        <v/>
      </c>
      <c r="E822" s="63"/>
    </row>
    <row r="823" s="53" customFormat="1" spans="1:5">
      <c r="A823" s="92" t="s">
        <v>652</v>
      </c>
      <c r="B823" s="65"/>
      <c r="C823" s="65"/>
      <c r="D823" s="68" t="str">
        <f t="shared" si="13"/>
        <v/>
      </c>
      <c r="E823" s="63"/>
    </row>
    <row r="824" s="53" customFormat="1" spans="1:5">
      <c r="A824" s="92" t="s">
        <v>653</v>
      </c>
      <c r="B824" s="65"/>
      <c r="C824" s="65">
        <v>1260</v>
      </c>
      <c r="D824" s="68" t="str">
        <f t="shared" si="13"/>
        <v/>
      </c>
      <c r="E824" s="63"/>
    </row>
    <row r="825" s="53" customFormat="1" spans="1:5">
      <c r="A825" s="92" t="s">
        <v>654</v>
      </c>
      <c r="B825" s="65">
        <v>805</v>
      </c>
      <c r="C825" s="65">
        <v>38</v>
      </c>
      <c r="D825" s="68">
        <f t="shared" si="13"/>
        <v>4.7</v>
      </c>
      <c r="E825" s="63"/>
    </row>
    <row r="826" s="53" customFormat="1" spans="1:5">
      <c r="A826" s="92" t="s">
        <v>655</v>
      </c>
      <c r="B826" s="65">
        <v>3800</v>
      </c>
      <c r="C826" s="65"/>
      <c r="D826" s="68">
        <f t="shared" si="13"/>
        <v>0</v>
      </c>
      <c r="E826" s="63"/>
    </row>
    <row r="827" s="53" customFormat="1" spans="1:5">
      <c r="A827" s="92" t="s">
        <v>656</v>
      </c>
      <c r="B827" s="65">
        <v>50</v>
      </c>
      <c r="C827" s="65"/>
      <c r="D827" s="68">
        <f t="shared" si="13"/>
        <v>0</v>
      </c>
      <c r="E827" s="63"/>
    </row>
    <row r="828" s="53" customFormat="1" spans="1:5">
      <c r="A828" s="92" t="s">
        <v>657</v>
      </c>
      <c r="B828" s="65"/>
      <c r="C828" s="65"/>
      <c r="D828" s="68" t="str">
        <f t="shared" si="13"/>
        <v/>
      </c>
      <c r="E828" s="63"/>
    </row>
    <row r="829" s="53" customFormat="1" spans="1:5">
      <c r="A829" s="92" t="s">
        <v>658</v>
      </c>
      <c r="B829" s="65">
        <v>24</v>
      </c>
      <c r="C829" s="65"/>
      <c r="D829" s="68">
        <f t="shared" si="13"/>
        <v>0</v>
      </c>
      <c r="E829" s="63"/>
    </row>
    <row r="830" s="53" customFormat="1" spans="1:5">
      <c r="A830" s="92" t="s">
        <v>659</v>
      </c>
      <c r="B830" s="65">
        <v>47109</v>
      </c>
      <c r="C830" s="65">
        <v>870</v>
      </c>
      <c r="D830" s="68">
        <f t="shared" si="13"/>
        <v>1.8</v>
      </c>
      <c r="E830" s="63"/>
    </row>
    <row r="831" s="53" customFormat="1" spans="1:5">
      <c r="A831" s="92" t="s">
        <v>660</v>
      </c>
      <c r="B831" s="68">
        <f>SUM(B832:B855)</f>
        <v>1878</v>
      </c>
      <c r="C831" s="68">
        <f>SUM(C832:C855)</f>
        <v>2168</v>
      </c>
      <c r="D831" s="68">
        <f t="shared" si="13"/>
        <v>115.4</v>
      </c>
      <c r="E831" s="63"/>
    </row>
    <row r="832" s="53" customFormat="1" spans="1:5">
      <c r="A832" s="92" t="s">
        <v>43</v>
      </c>
      <c r="B832" s="65">
        <v>822</v>
      </c>
      <c r="C832" s="65">
        <v>700</v>
      </c>
      <c r="D832" s="68">
        <f t="shared" si="13"/>
        <v>85.2</v>
      </c>
      <c r="E832" s="63"/>
    </row>
    <row r="833" s="53" customFormat="1" spans="1:5">
      <c r="A833" s="92" t="s">
        <v>44</v>
      </c>
      <c r="B833" s="65"/>
      <c r="C833" s="65"/>
      <c r="D833" s="68" t="str">
        <f t="shared" si="13"/>
        <v/>
      </c>
      <c r="E833" s="63"/>
    </row>
    <row r="834" s="53" customFormat="1" spans="1:5">
      <c r="A834" s="92" t="s">
        <v>45</v>
      </c>
      <c r="B834" s="65"/>
      <c r="C834" s="65"/>
      <c r="D834" s="68" t="str">
        <f t="shared" si="13"/>
        <v/>
      </c>
      <c r="E834" s="63"/>
    </row>
    <row r="835" s="53" customFormat="1" spans="1:5">
      <c r="A835" s="92" t="s">
        <v>661</v>
      </c>
      <c r="B835" s="65">
        <v>761</v>
      </c>
      <c r="C835" s="65">
        <v>234</v>
      </c>
      <c r="D835" s="68">
        <f t="shared" si="13"/>
        <v>30.7</v>
      </c>
      <c r="E835" s="63"/>
    </row>
    <row r="836" s="53" customFormat="1" spans="1:5">
      <c r="A836" s="92" t="s">
        <v>662</v>
      </c>
      <c r="B836" s="65">
        <v>79</v>
      </c>
      <c r="C836" s="65">
        <v>368</v>
      </c>
      <c r="D836" s="68">
        <f t="shared" si="13"/>
        <v>465.8</v>
      </c>
      <c r="E836" s="63"/>
    </row>
    <row r="837" s="53" customFormat="1" spans="1:5">
      <c r="A837" s="92" t="s">
        <v>663</v>
      </c>
      <c r="B837" s="65">
        <v>14</v>
      </c>
      <c r="C837" s="65">
        <v>92</v>
      </c>
      <c r="D837" s="68">
        <f t="shared" si="13"/>
        <v>657.1</v>
      </c>
      <c r="E837" s="63"/>
    </row>
    <row r="838" s="53" customFormat="1" spans="1:5">
      <c r="A838" s="92" t="s">
        <v>664</v>
      </c>
      <c r="B838" s="65"/>
      <c r="C838" s="65">
        <v>18</v>
      </c>
      <c r="D838" s="68" t="str">
        <f t="shared" si="13"/>
        <v/>
      </c>
      <c r="E838" s="63"/>
    </row>
    <row r="839" s="53" customFormat="1" spans="1:5">
      <c r="A839" s="92" t="s">
        <v>665</v>
      </c>
      <c r="B839" s="65"/>
      <c r="C839" s="65"/>
      <c r="D839" s="68" t="str">
        <f t="shared" si="13"/>
        <v/>
      </c>
      <c r="E839" s="63"/>
    </row>
    <row r="840" s="53" customFormat="1" spans="1:5">
      <c r="A840" s="92" t="s">
        <v>666</v>
      </c>
      <c r="B840" s="65"/>
      <c r="C840" s="65"/>
      <c r="D840" s="68" t="str">
        <f t="shared" si="13"/>
        <v/>
      </c>
      <c r="E840" s="63"/>
    </row>
    <row r="841" s="53" customFormat="1" spans="1:5">
      <c r="A841" s="92" t="s">
        <v>667</v>
      </c>
      <c r="B841" s="65">
        <v>5</v>
      </c>
      <c r="C841" s="65"/>
      <c r="D841" s="68">
        <f t="shared" si="13"/>
        <v>0</v>
      </c>
      <c r="E841" s="63"/>
    </row>
    <row r="842" s="53" customFormat="1" spans="1:5">
      <c r="A842" s="92" t="s">
        <v>668</v>
      </c>
      <c r="B842" s="65"/>
      <c r="C842" s="65">
        <v>245</v>
      </c>
      <c r="D842" s="68" t="str">
        <f t="shared" si="13"/>
        <v/>
      </c>
      <c r="E842" s="63"/>
    </row>
    <row r="843" s="53" customFormat="1" spans="1:5">
      <c r="A843" s="92" t="s">
        <v>669</v>
      </c>
      <c r="B843" s="65">
        <v>26</v>
      </c>
      <c r="C843" s="65">
        <v>343</v>
      </c>
      <c r="D843" s="68">
        <f t="shared" si="13"/>
        <v>1319.2</v>
      </c>
      <c r="E843" s="63"/>
    </row>
    <row r="844" s="53" customFormat="1" spans="1:5">
      <c r="A844" s="92" t="s">
        <v>670</v>
      </c>
      <c r="B844" s="65"/>
      <c r="C844" s="65"/>
      <c r="D844" s="68" t="str">
        <f t="shared" si="13"/>
        <v/>
      </c>
      <c r="E844" s="63"/>
    </row>
    <row r="845" s="53" customFormat="1" spans="1:5">
      <c r="A845" s="92" t="s">
        <v>671</v>
      </c>
      <c r="B845" s="65"/>
      <c r="C845" s="65"/>
      <c r="D845" s="68" t="str">
        <f t="shared" si="13"/>
        <v/>
      </c>
      <c r="E845" s="63"/>
    </row>
    <row r="846" s="53" customFormat="1" spans="1:5">
      <c r="A846" s="92" t="s">
        <v>672</v>
      </c>
      <c r="B846" s="65"/>
      <c r="C846" s="65"/>
      <c r="D846" s="68" t="str">
        <f t="shared" si="13"/>
        <v/>
      </c>
      <c r="E846" s="63"/>
    </row>
    <row r="847" s="53" customFormat="1" spans="1:5">
      <c r="A847" s="92" t="s">
        <v>673</v>
      </c>
      <c r="B847" s="65"/>
      <c r="C847" s="65"/>
      <c r="D847" s="68" t="str">
        <f t="shared" si="13"/>
        <v/>
      </c>
      <c r="E847" s="63"/>
    </row>
    <row r="848" s="53" customFormat="1" spans="1:5">
      <c r="A848" s="92" t="s">
        <v>674</v>
      </c>
      <c r="B848" s="65"/>
      <c r="C848" s="65"/>
      <c r="D848" s="68" t="str">
        <f t="shared" si="13"/>
        <v/>
      </c>
      <c r="E848" s="63"/>
    </row>
    <row r="849" s="53" customFormat="1" spans="1:5">
      <c r="A849" s="92" t="s">
        <v>675</v>
      </c>
      <c r="B849" s="65"/>
      <c r="C849" s="65"/>
      <c r="D849" s="68" t="str">
        <f t="shared" si="13"/>
        <v/>
      </c>
      <c r="E849" s="63"/>
    </row>
    <row r="850" s="53" customFormat="1" spans="1:5">
      <c r="A850" s="92" t="s">
        <v>676</v>
      </c>
      <c r="B850" s="65"/>
      <c r="C850" s="65"/>
      <c r="D850" s="68" t="str">
        <f t="shared" si="13"/>
        <v/>
      </c>
      <c r="E850" s="63"/>
    </row>
    <row r="851" s="53" customFormat="1" spans="1:5">
      <c r="A851" s="92" t="s">
        <v>677</v>
      </c>
      <c r="B851" s="65">
        <v>6</v>
      </c>
      <c r="C851" s="65">
        <v>6</v>
      </c>
      <c r="D851" s="68">
        <f t="shared" si="13"/>
        <v>100</v>
      </c>
      <c r="E851" s="63"/>
    </row>
    <row r="852" s="53" customFormat="1" spans="1:5">
      <c r="A852" s="92" t="s">
        <v>678</v>
      </c>
      <c r="B852" s="65"/>
      <c r="C852" s="65"/>
      <c r="D852" s="68" t="str">
        <f t="shared" si="13"/>
        <v/>
      </c>
      <c r="E852" s="63"/>
    </row>
    <row r="853" s="53" customFormat="1" spans="1:5">
      <c r="A853" s="92" t="s">
        <v>679</v>
      </c>
      <c r="B853" s="65"/>
      <c r="C853" s="65"/>
      <c r="D853" s="68" t="str">
        <f t="shared" si="13"/>
        <v/>
      </c>
      <c r="E853" s="63"/>
    </row>
    <row r="854" s="53" customFormat="1" spans="1:5">
      <c r="A854" s="92" t="s">
        <v>645</v>
      </c>
      <c r="B854" s="65"/>
      <c r="C854" s="65"/>
      <c r="D854" s="68" t="str">
        <f t="shared" si="13"/>
        <v/>
      </c>
      <c r="E854" s="63"/>
    </row>
    <row r="855" s="53" customFormat="1" spans="1:5">
      <c r="A855" s="92" t="s">
        <v>680</v>
      </c>
      <c r="B855" s="65">
        <v>165</v>
      </c>
      <c r="C855" s="65">
        <v>162</v>
      </c>
      <c r="D855" s="68">
        <f t="shared" ref="D855:D918" si="14">IF(B855=0,"",ROUND(C855/B855*100,1))</f>
        <v>98.2</v>
      </c>
      <c r="E855" s="63"/>
    </row>
    <row r="856" s="53" customFormat="1" spans="1:5">
      <c r="A856" s="92" t="s">
        <v>681</v>
      </c>
      <c r="B856" s="68">
        <f>SUM(B857:B883)</f>
        <v>5629</v>
      </c>
      <c r="C856" s="68">
        <f>SUM(C857:C883)</f>
        <v>5940</v>
      </c>
      <c r="D856" s="68">
        <f t="shared" si="14"/>
        <v>105.5</v>
      </c>
      <c r="E856" s="63"/>
    </row>
    <row r="857" s="53" customFormat="1" spans="1:5">
      <c r="A857" s="92" t="s">
        <v>43</v>
      </c>
      <c r="B857" s="65">
        <v>1592</v>
      </c>
      <c r="C857" s="65">
        <v>1203</v>
      </c>
      <c r="D857" s="68">
        <f t="shared" si="14"/>
        <v>75.6</v>
      </c>
      <c r="E857" s="63"/>
    </row>
    <row r="858" s="53" customFormat="1" spans="1:5">
      <c r="A858" s="92" t="s">
        <v>44</v>
      </c>
      <c r="B858" s="65"/>
      <c r="C858" s="65"/>
      <c r="D858" s="68" t="str">
        <f t="shared" si="14"/>
        <v/>
      </c>
      <c r="E858" s="63"/>
    </row>
    <row r="859" s="53" customFormat="1" spans="1:5">
      <c r="A859" s="92" t="s">
        <v>45</v>
      </c>
      <c r="B859" s="65"/>
      <c r="C859" s="65"/>
      <c r="D859" s="68" t="str">
        <f t="shared" si="14"/>
        <v/>
      </c>
      <c r="E859" s="63"/>
    </row>
    <row r="860" s="53" customFormat="1" spans="1:5">
      <c r="A860" s="92" t="s">
        <v>682</v>
      </c>
      <c r="B860" s="65">
        <v>902</v>
      </c>
      <c r="C860" s="65"/>
      <c r="D860" s="68">
        <f t="shared" si="14"/>
        <v>0</v>
      </c>
      <c r="E860" s="63"/>
    </row>
    <row r="861" s="53" customFormat="1" spans="1:5">
      <c r="A861" s="92" t="s">
        <v>683</v>
      </c>
      <c r="B861" s="65"/>
      <c r="C861" s="65"/>
      <c r="D861" s="68" t="str">
        <f t="shared" si="14"/>
        <v/>
      </c>
      <c r="E861" s="63"/>
    </row>
    <row r="862" s="53" customFormat="1" spans="1:5">
      <c r="A862" s="92" t="s">
        <v>684</v>
      </c>
      <c r="B862" s="65">
        <v>62</v>
      </c>
      <c r="C862" s="65">
        <v>516</v>
      </c>
      <c r="D862" s="68">
        <f t="shared" si="14"/>
        <v>832.3</v>
      </c>
      <c r="E862" s="63"/>
    </row>
    <row r="863" s="53" customFormat="1" spans="1:5">
      <c r="A863" s="92" t="s">
        <v>685</v>
      </c>
      <c r="B863" s="65"/>
      <c r="C863" s="65"/>
      <c r="D863" s="68" t="str">
        <f t="shared" si="14"/>
        <v/>
      </c>
      <c r="E863" s="63"/>
    </row>
    <row r="864" s="53" customFormat="1" spans="1:5">
      <c r="A864" s="92" t="s">
        <v>686</v>
      </c>
      <c r="B864" s="65"/>
      <c r="C864" s="65"/>
      <c r="D864" s="68" t="str">
        <f t="shared" si="14"/>
        <v/>
      </c>
      <c r="E864" s="63"/>
    </row>
    <row r="865" s="53" customFormat="1" spans="1:5">
      <c r="A865" s="92" t="s">
        <v>687</v>
      </c>
      <c r="B865" s="65">
        <v>134</v>
      </c>
      <c r="C865" s="65">
        <v>233</v>
      </c>
      <c r="D865" s="68">
        <f t="shared" si="14"/>
        <v>173.9</v>
      </c>
      <c r="E865" s="63"/>
    </row>
    <row r="866" s="53" customFormat="1" spans="1:5">
      <c r="A866" s="92" t="s">
        <v>688</v>
      </c>
      <c r="B866" s="65"/>
      <c r="C866" s="65">
        <v>500</v>
      </c>
      <c r="D866" s="68" t="str">
        <f t="shared" si="14"/>
        <v/>
      </c>
      <c r="E866" s="63"/>
    </row>
    <row r="867" s="53" customFormat="1" spans="1:5">
      <c r="A867" s="92" t="s">
        <v>689</v>
      </c>
      <c r="B867" s="65">
        <v>45</v>
      </c>
      <c r="C867" s="65">
        <v>109</v>
      </c>
      <c r="D867" s="68">
        <f t="shared" si="14"/>
        <v>242.2</v>
      </c>
      <c r="E867" s="63"/>
    </row>
    <row r="868" s="53" customFormat="1" spans="1:5">
      <c r="A868" s="92" t="s">
        <v>690</v>
      </c>
      <c r="B868" s="65"/>
      <c r="C868" s="65"/>
      <c r="D868" s="68" t="str">
        <f t="shared" si="14"/>
        <v/>
      </c>
      <c r="E868" s="63"/>
    </row>
    <row r="869" s="53" customFormat="1" spans="1:5">
      <c r="A869" s="92" t="s">
        <v>691</v>
      </c>
      <c r="B869" s="65"/>
      <c r="C869" s="65"/>
      <c r="D869" s="68" t="str">
        <f t="shared" si="14"/>
        <v/>
      </c>
      <c r="E869" s="63"/>
    </row>
    <row r="870" s="53" customFormat="1" spans="1:5">
      <c r="A870" s="92" t="s">
        <v>692</v>
      </c>
      <c r="B870" s="65"/>
      <c r="C870" s="65">
        <v>573</v>
      </c>
      <c r="D870" s="68" t="str">
        <f t="shared" si="14"/>
        <v/>
      </c>
      <c r="E870" s="63"/>
    </row>
    <row r="871" s="53" customFormat="1" spans="1:5">
      <c r="A871" s="92" t="s">
        <v>693</v>
      </c>
      <c r="B871" s="65">
        <v>35</v>
      </c>
      <c r="C871" s="65"/>
      <c r="D871" s="68">
        <f t="shared" si="14"/>
        <v>0</v>
      </c>
      <c r="E871" s="63"/>
    </row>
    <row r="872" s="53" customFormat="1" spans="1:5">
      <c r="A872" s="92" t="s">
        <v>694</v>
      </c>
      <c r="B872" s="65">
        <v>57</v>
      </c>
      <c r="C872" s="65">
        <v>1000</v>
      </c>
      <c r="D872" s="68">
        <f t="shared" si="14"/>
        <v>1754.4</v>
      </c>
      <c r="E872" s="63"/>
    </row>
    <row r="873" s="53" customFormat="1" spans="1:5">
      <c r="A873" s="92" t="s">
        <v>695</v>
      </c>
      <c r="B873" s="65"/>
      <c r="C873" s="65"/>
      <c r="D873" s="68" t="str">
        <f t="shared" si="14"/>
        <v/>
      </c>
      <c r="E873" s="63"/>
    </row>
    <row r="874" s="53" customFormat="1" spans="1:5">
      <c r="A874" s="92" t="s">
        <v>696</v>
      </c>
      <c r="B874" s="65"/>
      <c r="C874" s="65"/>
      <c r="D874" s="68" t="str">
        <f t="shared" si="14"/>
        <v/>
      </c>
      <c r="E874" s="63"/>
    </row>
    <row r="875" s="53" customFormat="1" spans="1:5">
      <c r="A875" s="92" t="s">
        <v>697</v>
      </c>
      <c r="B875" s="65">
        <v>298</v>
      </c>
      <c r="C875" s="65">
        <v>259</v>
      </c>
      <c r="D875" s="68">
        <f t="shared" si="14"/>
        <v>86.9</v>
      </c>
      <c r="E875" s="63"/>
    </row>
    <row r="876" s="53" customFormat="1" spans="1:5">
      <c r="A876" s="92" t="s">
        <v>698</v>
      </c>
      <c r="B876" s="65"/>
      <c r="C876" s="65">
        <v>121</v>
      </c>
      <c r="D876" s="68" t="str">
        <f t="shared" si="14"/>
        <v/>
      </c>
      <c r="E876" s="63"/>
    </row>
    <row r="877" s="53" customFormat="1" spans="1:5">
      <c r="A877" s="92" t="s">
        <v>699</v>
      </c>
      <c r="B877" s="65">
        <v>127</v>
      </c>
      <c r="C877" s="65"/>
      <c r="D877" s="68">
        <f t="shared" si="14"/>
        <v>0</v>
      </c>
      <c r="E877" s="63"/>
    </row>
    <row r="878" s="53" customFormat="1" spans="1:5">
      <c r="A878" s="92" t="s">
        <v>673</v>
      </c>
      <c r="B878" s="65"/>
      <c r="C878" s="65"/>
      <c r="D878" s="68" t="str">
        <f t="shared" si="14"/>
        <v/>
      </c>
      <c r="E878" s="63"/>
    </row>
    <row r="879" s="53" customFormat="1" spans="1:5">
      <c r="A879" s="92" t="s">
        <v>700</v>
      </c>
      <c r="B879" s="65"/>
      <c r="C879" s="65"/>
      <c r="D879" s="68" t="str">
        <f t="shared" si="14"/>
        <v/>
      </c>
      <c r="E879" s="63"/>
    </row>
    <row r="880" s="53" customFormat="1" spans="1:5">
      <c r="A880" s="92" t="s">
        <v>701</v>
      </c>
      <c r="B880" s="65"/>
      <c r="C880" s="65"/>
      <c r="D880" s="68" t="str">
        <f t="shared" si="14"/>
        <v/>
      </c>
      <c r="E880" s="63"/>
    </row>
    <row r="881" s="53" customFormat="1" spans="1:5">
      <c r="A881" s="92" t="s">
        <v>702</v>
      </c>
      <c r="B881" s="65"/>
      <c r="C881" s="65"/>
      <c r="D881" s="68" t="str">
        <f t="shared" si="14"/>
        <v/>
      </c>
      <c r="E881" s="63"/>
    </row>
    <row r="882" s="53" customFormat="1" spans="1:5">
      <c r="A882" s="92" t="s">
        <v>703</v>
      </c>
      <c r="B882" s="65"/>
      <c r="C882" s="65"/>
      <c r="D882" s="68" t="str">
        <f t="shared" si="14"/>
        <v/>
      </c>
      <c r="E882" s="63"/>
    </row>
    <row r="883" s="53" customFormat="1" spans="1:5">
      <c r="A883" s="92" t="s">
        <v>704</v>
      </c>
      <c r="B883" s="65">
        <v>2377</v>
      </c>
      <c r="C883" s="65">
        <v>1426</v>
      </c>
      <c r="D883" s="68">
        <f t="shared" si="14"/>
        <v>60</v>
      </c>
      <c r="E883" s="63"/>
    </row>
    <row r="884" s="53" customFormat="1" spans="1:5">
      <c r="A884" s="92" t="s">
        <v>705</v>
      </c>
      <c r="B884" s="68">
        <f>SUM(B885:B894)</f>
        <v>64304</v>
      </c>
      <c r="C884" s="68">
        <f>SUM(C885:C894)</f>
        <v>23007</v>
      </c>
      <c r="D884" s="68">
        <f t="shared" si="14"/>
        <v>35.8</v>
      </c>
      <c r="E884" s="63"/>
    </row>
    <row r="885" s="53" customFormat="1" spans="1:5">
      <c r="A885" s="92" t="s">
        <v>43</v>
      </c>
      <c r="B885" s="65">
        <v>20</v>
      </c>
      <c r="C885" s="65">
        <v>229</v>
      </c>
      <c r="D885" s="68">
        <f t="shared" si="14"/>
        <v>1145</v>
      </c>
      <c r="E885" s="63"/>
    </row>
    <row r="886" s="53" customFormat="1" spans="1:5">
      <c r="A886" s="92" t="s">
        <v>44</v>
      </c>
      <c r="B886" s="65"/>
      <c r="C886" s="65"/>
      <c r="D886" s="68" t="str">
        <f t="shared" si="14"/>
        <v/>
      </c>
      <c r="E886" s="63"/>
    </row>
    <row r="887" s="53" customFormat="1" spans="1:5">
      <c r="A887" s="92" t="s">
        <v>45</v>
      </c>
      <c r="B887" s="65"/>
      <c r="C887" s="65"/>
      <c r="D887" s="68" t="str">
        <f t="shared" si="14"/>
        <v/>
      </c>
      <c r="E887" s="63"/>
    </row>
    <row r="888" s="53" customFormat="1" spans="1:5">
      <c r="A888" s="92" t="s">
        <v>706</v>
      </c>
      <c r="B888" s="65">
        <v>48770</v>
      </c>
      <c r="C888" s="65">
        <v>14625</v>
      </c>
      <c r="D888" s="68">
        <f t="shared" si="14"/>
        <v>30</v>
      </c>
      <c r="E888" s="63"/>
    </row>
    <row r="889" s="53" customFormat="1" spans="1:5">
      <c r="A889" s="92" t="s">
        <v>707</v>
      </c>
      <c r="B889" s="65">
        <v>7919</v>
      </c>
      <c r="C889" s="65">
        <v>4044</v>
      </c>
      <c r="D889" s="68">
        <f t="shared" si="14"/>
        <v>51.1</v>
      </c>
      <c r="E889" s="63"/>
    </row>
    <row r="890" s="53" customFormat="1" spans="1:5">
      <c r="A890" s="92" t="s">
        <v>708</v>
      </c>
      <c r="B890" s="65">
        <v>1821</v>
      </c>
      <c r="C890" s="65">
        <v>3700</v>
      </c>
      <c r="D890" s="68">
        <f t="shared" si="14"/>
        <v>203.2</v>
      </c>
      <c r="E890" s="63"/>
    </row>
    <row r="891" s="53" customFormat="1" spans="1:5">
      <c r="A891" s="92" t="s">
        <v>709</v>
      </c>
      <c r="B891" s="65">
        <v>2211</v>
      </c>
      <c r="C891" s="65">
        <v>24</v>
      </c>
      <c r="D891" s="68">
        <f t="shared" si="14"/>
        <v>1.1</v>
      </c>
      <c r="E891" s="63"/>
    </row>
    <row r="892" s="53" customFormat="1" spans="1:5">
      <c r="A892" s="92" t="s">
        <v>710</v>
      </c>
      <c r="B892" s="65"/>
      <c r="C892" s="65"/>
      <c r="D892" s="68" t="str">
        <f t="shared" si="14"/>
        <v/>
      </c>
      <c r="E892" s="63"/>
    </row>
    <row r="893" s="53" customFormat="1" spans="1:5">
      <c r="A893" s="92" t="s">
        <v>711</v>
      </c>
      <c r="B893" s="65">
        <v>193</v>
      </c>
      <c r="C893" s="65">
        <v>11</v>
      </c>
      <c r="D893" s="68">
        <f t="shared" si="14"/>
        <v>5.7</v>
      </c>
      <c r="E893" s="63"/>
    </row>
    <row r="894" s="53" customFormat="1" spans="1:5">
      <c r="A894" s="92" t="s">
        <v>712</v>
      </c>
      <c r="B894" s="65">
        <v>3370</v>
      </c>
      <c r="C894" s="65">
        <v>374</v>
      </c>
      <c r="D894" s="68">
        <f t="shared" si="14"/>
        <v>11.1</v>
      </c>
      <c r="E894" s="63"/>
    </row>
    <row r="895" s="53" customFormat="1" spans="1:5">
      <c r="A895" s="92" t="s">
        <v>713</v>
      </c>
      <c r="B895" s="68">
        <f>SUM(B896:B901)</f>
        <v>6588</v>
      </c>
      <c r="C895" s="68">
        <f>SUM(C896:C901)</f>
        <v>6663</v>
      </c>
      <c r="D895" s="68">
        <f t="shared" si="14"/>
        <v>101.1</v>
      </c>
      <c r="E895" s="63"/>
    </row>
    <row r="896" s="53" customFormat="1" spans="1:5">
      <c r="A896" s="92" t="s">
        <v>714</v>
      </c>
      <c r="B896" s="65"/>
      <c r="C896" s="65"/>
      <c r="D896" s="68" t="str">
        <f t="shared" si="14"/>
        <v/>
      </c>
      <c r="E896" s="63"/>
    </row>
    <row r="897" s="53" customFormat="1" spans="1:5">
      <c r="A897" s="92" t="s">
        <v>715</v>
      </c>
      <c r="B897" s="65"/>
      <c r="C897" s="65">
        <v>17</v>
      </c>
      <c r="D897" s="68" t="str">
        <f t="shared" si="14"/>
        <v/>
      </c>
      <c r="E897" s="63"/>
    </row>
    <row r="898" s="53" customFormat="1" spans="1:5">
      <c r="A898" s="92" t="s">
        <v>716</v>
      </c>
      <c r="B898" s="65">
        <v>5018</v>
      </c>
      <c r="C898" s="65">
        <v>5185</v>
      </c>
      <c r="D898" s="68">
        <f t="shared" si="14"/>
        <v>103.3</v>
      </c>
      <c r="E898" s="63"/>
    </row>
    <row r="899" s="53" customFormat="1" spans="1:5">
      <c r="A899" s="92" t="s">
        <v>717</v>
      </c>
      <c r="B899" s="65">
        <v>550</v>
      </c>
      <c r="C899" s="65">
        <v>1461</v>
      </c>
      <c r="D899" s="68">
        <f t="shared" si="14"/>
        <v>265.6</v>
      </c>
      <c r="E899" s="63"/>
    </row>
    <row r="900" s="53" customFormat="1" spans="1:5">
      <c r="A900" s="92" t="s">
        <v>718</v>
      </c>
      <c r="B900" s="65"/>
      <c r="C900" s="65"/>
      <c r="D900" s="68" t="str">
        <f t="shared" si="14"/>
        <v/>
      </c>
      <c r="E900" s="63"/>
    </row>
    <row r="901" s="53" customFormat="1" spans="1:5">
      <c r="A901" s="92" t="s">
        <v>719</v>
      </c>
      <c r="B901" s="65">
        <v>1020</v>
      </c>
      <c r="C901" s="65"/>
      <c r="D901" s="68">
        <f t="shared" si="14"/>
        <v>0</v>
      </c>
      <c r="E901" s="63"/>
    </row>
    <row r="902" s="53" customFormat="1" spans="1:5">
      <c r="A902" s="92" t="s">
        <v>720</v>
      </c>
      <c r="B902" s="68">
        <f>SUM(B903:B908)</f>
        <v>2477</v>
      </c>
      <c r="C902" s="68">
        <f>SUM(C903:C908)</f>
        <v>0</v>
      </c>
      <c r="D902" s="68">
        <f t="shared" si="14"/>
        <v>0</v>
      </c>
      <c r="E902" s="63"/>
    </row>
    <row r="903" s="53" customFormat="1" spans="1:5">
      <c r="A903" s="92" t="s">
        <v>721</v>
      </c>
      <c r="B903" s="65"/>
      <c r="C903" s="65"/>
      <c r="D903" s="68" t="str">
        <f t="shared" si="14"/>
        <v/>
      </c>
      <c r="E903" s="63"/>
    </row>
    <row r="904" s="53" customFormat="1" spans="1:5">
      <c r="A904" s="92" t="s">
        <v>722</v>
      </c>
      <c r="B904" s="65"/>
      <c r="C904" s="65"/>
      <c r="D904" s="68" t="str">
        <f t="shared" si="14"/>
        <v/>
      </c>
      <c r="E904" s="63"/>
    </row>
    <row r="905" s="53" customFormat="1" spans="1:5">
      <c r="A905" s="92" t="s">
        <v>723</v>
      </c>
      <c r="B905" s="65">
        <v>2477</v>
      </c>
      <c r="C905" s="65"/>
      <c r="D905" s="68">
        <f t="shared" si="14"/>
        <v>0</v>
      </c>
      <c r="E905" s="63"/>
    </row>
    <row r="906" s="53" customFormat="1" spans="1:5">
      <c r="A906" s="92" t="s">
        <v>724</v>
      </c>
      <c r="B906" s="65"/>
      <c r="C906" s="65"/>
      <c r="D906" s="68" t="str">
        <f t="shared" si="14"/>
        <v/>
      </c>
      <c r="E906" s="63"/>
    </row>
    <row r="907" s="53" customFormat="1" spans="1:5">
      <c r="A907" s="92" t="s">
        <v>725</v>
      </c>
      <c r="B907" s="65"/>
      <c r="C907" s="65"/>
      <c r="D907" s="68" t="str">
        <f t="shared" si="14"/>
        <v/>
      </c>
      <c r="E907" s="63"/>
    </row>
    <row r="908" s="53" customFormat="1" spans="1:5">
      <c r="A908" s="92" t="s">
        <v>726</v>
      </c>
      <c r="B908" s="65"/>
      <c r="C908" s="65"/>
      <c r="D908" s="68" t="str">
        <f t="shared" si="14"/>
        <v/>
      </c>
      <c r="E908" s="63"/>
    </row>
    <row r="909" s="53" customFormat="1" spans="1:5">
      <c r="A909" s="92" t="s">
        <v>727</v>
      </c>
      <c r="B909" s="68">
        <f>SUM(B910:B911)</f>
        <v>40</v>
      </c>
      <c r="C909" s="68">
        <f>SUM(C910:C911)</f>
        <v>0</v>
      </c>
      <c r="D909" s="68">
        <f t="shared" si="14"/>
        <v>0</v>
      </c>
      <c r="E909" s="63"/>
    </row>
    <row r="910" s="53" customFormat="1" spans="1:5">
      <c r="A910" s="92" t="s">
        <v>728</v>
      </c>
      <c r="B910" s="65">
        <v>40</v>
      </c>
      <c r="C910" s="65"/>
      <c r="D910" s="68">
        <f t="shared" si="14"/>
        <v>0</v>
      </c>
      <c r="E910" s="63"/>
    </row>
    <row r="911" s="53" customFormat="1" spans="1:5">
      <c r="A911" s="92" t="s">
        <v>729</v>
      </c>
      <c r="B911" s="65"/>
      <c r="C911" s="65"/>
      <c r="D911" s="68" t="str">
        <f t="shared" si="14"/>
        <v/>
      </c>
      <c r="E911" s="63"/>
    </row>
    <row r="912" s="53" customFormat="1" spans="1:5">
      <c r="A912" s="92" t="s">
        <v>730</v>
      </c>
      <c r="B912" s="68">
        <f>SUM(B913:B914)</f>
        <v>2096</v>
      </c>
      <c r="C912" s="68">
        <f>SUM(C913:C914)</f>
        <v>18</v>
      </c>
      <c r="D912" s="68">
        <f t="shared" si="14"/>
        <v>0.9</v>
      </c>
      <c r="E912" s="63"/>
    </row>
    <row r="913" s="53" customFormat="1" spans="1:5">
      <c r="A913" s="92" t="s">
        <v>731</v>
      </c>
      <c r="B913" s="65"/>
      <c r="C913" s="65"/>
      <c r="D913" s="68" t="str">
        <f t="shared" si="14"/>
        <v/>
      </c>
      <c r="E913" s="63"/>
    </row>
    <row r="914" s="53" customFormat="1" spans="1:5">
      <c r="A914" s="92" t="s">
        <v>732</v>
      </c>
      <c r="B914" s="65">
        <v>2096</v>
      </c>
      <c r="C914" s="65">
        <v>18</v>
      </c>
      <c r="D914" s="68">
        <f t="shared" si="14"/>
        <v>0.9</v>
      </c>
      <c r="E914" s="63"/>
    </row>
    <row r="915" s="53" customFormat="1" spans="1:5">
      <c r="A915" s="93" t="s">
        <v>733</v>
      </c>
      <c r="B915" s="90">
        <f>SUM(B916,B939,B949,B959,B964,B971,B976)</f>
        <v>15949</v>
      </c>
      <c r="C915" s="90">
        <f>SUM(C916,C939,C949,C959,C964,C971,C976)</f>
        <v>12085</v>
      </c>
      <c r="D915" s="68">
        <f t="shared" si="14"/>
        <v>75.8</v>
      </c>
      <c r="E915" s="63"/>
    </row>
    <row r="916" s="53" customFormat="1" spans="1:5">
      <c r="A916" s="92" t="s">
        <v>734</v>
      </c>
      <c r="B916" s="68">
        <f>SUM(B917:B938)</f>
        <v>14038</v>
      </c>
      <c r="C916" s="68">
        <f>SUM(C917:C938)</f>
        <v>12085</v>
      </c>
      <c r="D916" s="68">
        <f t="shared" si="14"/>
        <v>86.1</v>
      </c>
      <c r="E916" s="63"/>
    </row>
    <row r="917" s="53" customFormat="1" spans="1:5">
      <c r="A917" s="92" t="s">
        <v>43</v>
      </c>
      <c r="B917" s="65">
        <v>1103</v>
      </c>
      <c r="C917" s="65">
        <v>4323</v>
      </c>
      <c r="D917" s="68">
        <f t="shared" si="14"/>
        <v>391.9</v>
      </c>
      <c r="E917" s="63"/>
    </row>
    <row r="918" s="53" customFormat="1" spans="1:5">
      <c r="A918" s="92" t="s">
        <v>44</v>
      </c>
      <c r="B918" s="65"/>
      <c r="C918" s="65"/>
      <c r="D918" s="68" t="str">
        <f t="shared" si="14"/>
        <v/>
      </c>
      <c r="E918" s="63"/>
    </row>
    <row r="919" s="53" customFormat="1" spans="1:5">
      <c r="A919" s="92" t="s">
        <v>45</v>
      </c>
      <c r="B919" s="65"/>
      <c r="C919" s="65"/>
      <c r="D919" s="68" t="str">
        <f t="shared" ref="D919:D982" si="15">IF(B919=0,"",ROUND(C919/B919*100,1))</f>
        <v/>
      </c>
      <c r="E919" s="63"/>
    </row>
    <row r="920" s="53" customFormat="1" spans="1:5">
      <c r="A920" s="92" t="s">
        <v>735</v>
      </c>
      <c r="B920" s="65">
        <v>5614</v>
      </c>
      <c r="C920" s="65">
        <v>3252</v>
      </c>
      <c r="D920" s="68">
        <f t="shared" si="15"/>
        <v>57.9</v>
      </c>
      <c r="E920" s="63"/>
    </row>
    <row r="921" s="53" customFormat="1" spans="1:5">
      <c r="A921" s="92" t="s">
        <v>736</v>
      </c>
      <c r="B921" s="65">
        <v>426</v>
      </c>
      <c r="C921" s="65">
        <v>600</v>
      </c>
      <c r="D921" s="68">
        <f t="shared" si="15"/>
        <v>140.8</v>
      </c>
      <c r="E921" s="63"/>
    </row>
    <row r="922" s="53" customFormat="1" spans="1:5">
      <c r="A922" s="92" t="s">
        <v>737</v>
      </c>
      <c r="B922" s="65"/>
      <c r="C922" s="65"/>
      <c r="D922" s="68" t="str">
        <f t="shared" si="15"/>
        <v/>
      </c>
      <c r="E922" s="63"/>
    </row>
    <row r="923" s="53" customFormat="1" spans="1:5">
      <c r="A923" s="92" t="s">
        <v>738</v>
      </c>
      <c r="B923" s="65"/>
      <c r="C923" s="65">
        <v>75</v>
      </c>
      <c r="D923" s="68" t="str">
        <f t="shared" si="15"/>
        <v/>
      </c>
      <c r="E923" s="63"/>
    </row>
    <row r="924" s="53" customFormat="1" spans="1:5">
      <c r="A924" s="92" t="s">
        <v>739</v>
      </c>
      <c r="B924" s="65"/>
      <c r="C924" s="65"/>
      <c r="D924" s="68" t="str">
        <f t="shared" si="15"/>
        <v/>
      </c>
      <c r="E924" s="63"/>
    </row>
    <row r="925" s="53" customFormat="1" spans="1:5">
      <c r="A925" s="92" t="s">
        <v>740</v>
      </c>
      <c r="B925" s="65"/>
      <c r="C925" s="65">
        <v>600</v>
      </c>
      <c r="D925" s="68" t="str">
        <f t="shared" si="15"/>
        <v/>
      </c>
      <c r="E925" s="63"/>
    </row>
    <row r="926" s="53" customFormat="1" spans="1:5">
      <c r="A926" s="92" t="s">
        <v>741</v>
      </c>
      <c r="B926" s="65"/>
      <c r="C926" s="65"/>
      <c r="D926" s="68" t="str">
        <f t="shared" si="15"/>
        <v/>
      </c>
      <c r="E926" s="63"/>
    </row>
    <row r="927" s="53" customFormat="1" spans="1:5">
      <c r="A927" s="92" t="s">
        <v>742</v>
      </c>
      <c r="B927" s="65">
        <v>715</v>
      </c>
      <c r="C927" s="65"/>
      <c r="D927" s="68">
        <f t="shared" si="15"/>
        <v>0</v>
      </c>
      <c r="E927" s="63"/>
    </row>
    <row r="928" s="53" customFormat="1" spans="1:5">
      <c r="A928" s="92" t="s">
        <v>743</v>
      </c>
      <c r="B928" s="65"/>
      <c r="C928" s="65"/>
      <c r="D928" s="68" t="str">
        <f t="shared" si="15"/>
        <v/>
      </c>
      <c r="E928" s="63"/>
    </row>
    <row r="929" s="53" customFormat="1" spans="1:5">
      <c r="A929" s="92" t="s">
        <v>744</v>
      </c>
      <c r="B929" s="65"/>
      <c r="C929" s="65"/>
      <c r="D929" s="68" t="str">
        <f t="shared" si="15"/>
        <v/>
      </c>
      <c r="E929" s="63"/>
    </row>
    <row r="930" s="53" customFormat="1" spans="1:5">
      <c r="A930" s="92" t="s">
        <v>745</v>
      </c>
      <c r="B930" s="65"/>
      <c r="C930" s="65"/>
      <c r="D930" s="68" t="str">
        <f t="shared" si="15"/>
        <v/>
      </c>
      <c r="E930" s="63"/>
    </row>
    <row r="931" s="53" customFormat="1" spans="1:5">
      <c r="A931" s="92" t="s">
        <v>746</v>
      </c>
      <c r="B931" s="65"/>
      <c r="C931" s="65"/>
      <c r="D931" s="68" t="str">
        <f t="shared" si="15"/>
        <v/>
      </c>
      <c r="E931" s="63"/>
    </row>
    <row r="932" s="53" customFormat="1" spans="1:5">
      <c r="A932" s="92" t="s">
        <v>747</v>
      </c>
      <c r="B932" s="65"/>
      <c r="C932" s="65"/>
      <c r="D932" s="68" t="str">
        <f t="shared" si="15"/>
        <v/>
      </c>
      <c r="E932" s="63"/>
    </row>
    <row r="933" s="53" customFormat="1" spans="1:5">
      <c r="A933" s="92" t="s">
        <v>748</v>
      </c>
      <c r="B933" s="65"/>
      <c r="C933" s="65"/>
      <c r="D933" s="68" t="str">
        <f t="shared" si="15"/>
        <v/>
      </c>
      <c r="E933" s="63"/>
    </row>
    <row r="934" s="53" customFormat="1" spans="1:5">
      <c r="A934" s="92" t="s">
        <v>749</v>
      </c>
      <c r="B934" s="65"/>
      <c r="C934" s="65"/>
      <c r="D934" s="68" t="str">
        <f t="shared" si="15"/>
        <v/>
      </c>
      <c r="E934" s="63"/>
    </row>
    <row r="935" s="53" customFormat="1" spans="1:5">
      <c r="A935" s="92" t="s">
        <v>750</v>
      </c>
      <c r="B935" s="65"/>
      <c r="C935" s="65"/>
      <c r="D935" s="68" t="str">
        <f t="shared" si="15"/>
        <v/>
      </c>
      <c r="E935" s="63"/>
    </row>
    <row r="936" s="53" customFormat="1" spans="1:5">
      <c r="A936" s="92" t="s">
        <v>751</v>
      </c>
      <c r="B936" s="65"/>
      <c r="C936" s="65"/>
      <c r="D936" s="68" t="str">
        <f t="shared" si="15"/>
        <v/>
      </c>
      <c r="E936" s="63"/>
    </row>
    <row r="937" s="53" customFormat="1" spans="1:5">
      <c r="A937" s="92" t="s">
        <v>752</v>
      </c>
      <c r="B937" s="65"/>
      <c r="C937" s="65"/>
      <c r="D937" s="68" t="str">
        <f t="shared" si="15"/>
        <v/>
      </c>
      <c r="E937" s="63"/>
    </row>
    <row r="938" s="53" customFormat="1" spans="1:5">
      <c r="A938" s="92" t="s">
        <v>753</v>
      </c>
      <c r="B938" s="65">
        <v>6180</v>
      </c>
      <c r="C938" s="65">
        <v>3235</v>
      </c>
      <c r="D938" s="68">
        <f t="shared" si="15"/>
        <v>52.3</v>
      </c>
      <c r="E938" s="63"/>
    </row>
    <row r="939" s="53" customFormat="1" spans="1:5">
      <c r="A939" s="92" t="s">
        <v>754</v>
      </c>
      <c r="B939" s="68">
        <f>SUM(B940:B948)</f>
        <v>0</v>
      </c>
      <c r="C939" s="68">
        <f>SUM(C940:C948)</f>
        <v>0</v>
      </c>
      <c r="D939" s="68" t="str">
        <f t="shared" si="15"/>
        <v/>
      </c>
      <c r="E939" s="63"/>
    </row>
    <row r="940" s="53" customFormat="1" spans="1:5">
      <c r="A940" s="92" t="s">
        <v>43</v>
      </c>
      <c r="B940" s="65"/>
      <c r="C940" s="65"/>
      <c r="D940" s="68" t="str">
        <f t="shared" si="15"/>
        <v/>
      </c>
      <c r="E940" s="63"/>
    </row>
    <row r="941" s="53" customFormat="1" spans="1:5">
      <c r="A941" s="92" t="s">
        <v>44</v>
      </c>
      <c r="B941" s="65"/>
      <c r="C941" s="65"/>
      <c r="D941" s="68" t="str">
        <f t="shared" si="15"/>
        <v/>
      </c>
      <c r="E941" s="63"/>
    </row>
    <row r="942" s="53" customFormat="1" spans="1:5">
      <c r="A942" s="92" t="s">
        <v>45</v>
      </c>
      <c r="B942" s="65"/>
      <c r="C942" s="65"/>
      <c r="D942" s="68" t="str">
        <f t="shared" si="15"/>
        <v/>
      </c>
      <c r="E942" s="63"/>
    </row>
    <row r="943" s="53" customFormat="1" spans="1:5">
      <c r="A943" s="92" t="s">
        <v>755</v>
      </c>
      <c r="B943" s="65"/>
      <c r="C943" s="65"/>
      <c r="D943" s="68" t="str">
        <f t="shared" si="15"/>
        <v/>
      </c>
      <c r="E943" s="63"/>
    </row>
    <row r="944" s="53" customFormat="1" spans="1:5">
      <c r="A944" s="92" t="s">
        <v>756</v>
      </c>
      <c r="B944" s="65"/>
      <c r="C944" s="65"/>
      <c r="D944" s="68" t="str">
        <f t="shared" si="15"/>
        <v/>
      </c>
      <c r="E944" s="63"/>
    </row>
    <row r="945" s="53" customFormat="1" spans="1:5">
      <c r="A945" s="92" t="s">
        <v>757</v>
      </c>
      <c r="B945" s="65"/>
      <c r="C945" s="65"/>
      <c r="D945" s="68" t="str">
        <f t="shared" si="15"/>
        <v/>
      </c>
      <c r="E945" s="63"/>
    </row>
    <row r="946" s="53" customFormat="1" spans="1:5">
      <c r="A946" s="92" t="s">
        <v>758</v>
      </c>
      <c r="B946" s="65"/>
      <c r="C946" s="65"/>
      <c r="D946" s="68" t="str">
        <f t="shared" si="15"/>
        <v/>
      </c>
      <c r="E946" s="63"/>
    </row>
    <row r="947" s="53" customFormat="1" spans="1:5">
      <c r="A947" s="92" t="s">
        <v>759</v>
      </c>
      <c r="B947" s="65"/>
      <c r="C947" s="65"/>
      <c r="D947" s="68" t="str">
        <f t="shared" si="15"/>
        <v/>
      </c>
      <c r="E947" s="63"/>
    </row>
    <row r="948" s="53" customFormat="1" spans="1:5">
      <c r="A948" s="92" t="s">
        <v>760</v>
      </c>
      <c r="B948" s="65"/>
      <c r="C948" s="65"/>
      <c r="D948" s="68" t="str">
        <f t="shared" si="15"/>
        <v/>
      </c>
      <c r="E948" s="63"/>
    </row>
    <row r="949" s="53" customFormat="1" spans="1:5">
      <c r="A949" s="92" t="s">
        <v>761</v>
      </c>
      <c r="B949" s="68">
        <f>SUM(B950:B958)</f>
        <v>0</v>
      </c>
      <c r="C949" s="68">
        <f>SUM(C950:C958)</f>
        <v>0</v>
      </c>
      <c r="D949" s="68" t="str">
        <f t="shared" si="15"/>
        <v/>
      </c>
      <c r="E949" s="63"/>
    </row>
    <row r="950" s="53" customFormat="1" spans="1:5">
      <c r="A950" s="92" t="s">
        <v>43</v>
      </c>
      <c r="B950" s="65"/>
      <c r="C950" s="65"/>
      <c r="D950" s="68" t="str">
        <f t="shared" si="15"/>
        <v/>
      </c>
      <c r="E950" s="63"/>
    </row>
    <row r="951" s="53" customFormat="1" spans="1:5">
      <c r="A951" s="92" t="s">
        <v>44</v>
      </c>
      <c r="B951" s="65"/>
      <c r="C951" s="65"/>
      <c r="D951" s="68" t="str">
        <f t="shared" si="15"/>
        <v/>
      </c>
      <c r="E951" s="63"/>
    </row>
    <row r="952" s="53" customFormat="1" spans="1:5">
      <c r="A952" s="92" t="s">
        <v>45</v>
      </c>
      <c r="B952" s="65"/>
      <c r="C952" s="65"/>
      <c r="D952" s="68" t="str">
        <f t="shared" si="15"/>
        <v/>
      </c>
      <c r="E952" s="63"/>
    </row>
    <row r="953" s="53" customFormat="1" spans="1:5">
      <c r="A953" s="92" t="s">
        <v>762</v>
      </c>
      <c r="B953" s="65"/>
      <c r="C953" s="65"/>
      <c r="D953" s="68" t="str">
        <f t="shared" si="15"/>
        <v/>
      </c>
      <c r="E953" s="63"/>
    </row>
    <row r="954" s="53" customFormat="1" spans="1:5">
      <c r="A954" s="92" t="s">
        <v>763</v>
      </c>
      <c r="B954" s="65"/>
      <c r="C954" s="65"/>
      <c r="D954" s="68" t="str">
        <f t="shared" si="15"/>
        <v/>
      </c>
      <c r="E954" s="63"/>
    </row>
    <row r="955" s="53" customFormat="1" spans="1:5">
      <c r="A955" s="92" t="s">
        <v>764</v>
      </c>
      <c r="B955" s="65"/>
      <c r="C955" s="65"/>
      <c r="D955" s="68" t="str">
        <f t="shared" si="15"/>
        <v/>
      </c>
      <c r="E955" s="63"/>
    </row>
    <row r="956" s="53" customFormat="1" spans="1:5">
      <c r="A956" s="92" t="s">
        <v>765</v>
      </c>
      <c r="B956" s="65"/>
      <c r="C956" s="65"/>
      <c r="D956" s="68" t="str">
        <f t="shared" si="15"/>
        <v/>
      </c>
      <c r="E956" s="63"/>
    </row>
    <row r="957" s="53" customFormat="1" spans="1:5">
      <c r="A957" s="92" t="s">
        <v>766</v>
      </c>
      <c r="B957" s="65"/>
      <c r="C957" s="65"/>
      <c r="D957" s="68" t="str">
        <f t="shared" si="15"/>
        <v/>
      </c>
      <c r="E957" s="63"/>
    </row>
    <row r="958" s="53" customFormat="1" spans="1:5">
      <c r="A958" s="92" t="s">
        <v>767</v>
      </c>
      <c r="B958" s="65"/>
      <c r="C958" s="65"/>
      <c r="D958" s="68" t="str">
        <f t="shared" si="15"/>
        <v/>
      </c>
      <c r="E958" s="63"/>
    </row>
    <row r="959" s="53" customFormat="1" spans="1:5">
      <c r="A959" s="92" t="s">
        <v>768</v>
      </c>
      <c r="B959" s="68">
        <f>SUM(B960:B963)</f>
        <v>1697</v>
      </c>
      <c r="C959" s="68">
        <f>SUM(C960:C963)</f>
        <v>0</v>
      </c>
      <c r="D959" s="68">
        <f t="shared" si="15"/>
        <v>0</v>
      </c>
      <c r="E959" s="63"/>
    </row>
    <row r="960" s="53" customFormat="1" spans="1:5">
      <c r="A960" s="92" t="s">
        <v>769</v>
      </c>
      <c r="B960" s="65">
        <v>55</v>
      </c>
      <c r="C960" s="65"/>
      <c r="D960" s="68">
        <f t="shared" si="15"/>
        <v>0</v>
      </c>
      <c r="E960" s="63"/>
    </row>
    <row r="961" s="53" customFormat="1" spans="1:5">
      <c r="A961" s="92" t="s">
        <v>770</v>
      </c>
      <c r="B961" s="65">
        <v>1509</v>
      </c>
      <c r="C961" s="65"/>
      <c r="D961" s="68">
        <f t="shared" si="15"/>
        <v>0</v>
      </c>
      <c r="E961" s="63"/>
    </row>
    <row r="962" s="53" customFormat="1" spans="1:5">
      <c r="A962" s="92" t="s">
        <v>771</v>
      </c>
      <c r="B962" s="65">
        <v>115</v>
      </c>
      <c r="C962" s="65"/>
      <c r="D962" s="68">
        <f t="shared" si="15"/>
        <v>0</v>
      </c>
      <c r="E962" s="63"/>
    </row>
    <row r="963" s="53" customFormat="1" spans="1:5">
      <c r="A963" s="92" t="s">
        <v>772</v>
      </c>
      <c r="B963" s="65">
        <v>18</v>
      </c>
      <c r="C963" s="65"/>
      <c r="D963" s="68">
        <f t="shared" si="15"/>
        <v>0</v>
      </c>
      <c r="E963" s="63"/>
    </row>
    <row r="964" s="53" customFormat="1" spans="1:5">
      <c r="A964" s="92" t="s">
        <v>773</v>
      </c>
      <c r="B964" s="68">
        <f>SUM(B965:B970)</f>
        <v>0</v>
      </c>
      <c r="C964" s="68">
        <f>SUM(C965:C970)</f>
        <v>0</v>
      </c>
      <c r="D964" s="68" t="str">
        <f t="shared" si="15"/>
        <v/>
      </c>
      <c r="E964" s="63"/>
    </row>
    <row r="965" s="53" customFormat="1" spans="1:5">
      <c r="A965" s="92" t="s">
        <v>43</v>
      </c>
      <c r="B965" s="65"/>
      <c r="C965" s="65"/>
      <c r="D965" s="68" t="str">
        <f t="shared" si="15"/>
        <v/>
      </c>
      <c r="E965" s="63"/>
    </row>
    <row r="966" s="53" customFormat="1" spans="1:5">
      <c r="A966" s="92" t="s">
        <v>44</v>
      </c>
      <c r="B966" s="65"/>
      <c r="C966" s="65"/>
      <c r="D966" s="68" t="str">
        <f t="shared" si="15"/>
        <v/>
      </c>
      <c r="E966" s="63"/>
    </row>
    <row r="967" s="53" customFormat="1" spans="1:5">
      <c r="A967" s="92" t="s">
        <v>45</v>
      </c>
      <c r="B967" s="65"/>
      <c r="C967" s="65"/>
      <c r="D967" s="68" t="str">
        <f t="shared" si="15"/>
        <v/>
      </c>
      <c r="E967" s="63"/>
    </row>
    <row r="968" s="53" customFormat="1" spans="1:5">
      <c r="A968" s="92" t="s">
        <v>759</v>
      </c>
      <c r="B968" s="65"/>
      <c r="C968" s="65"/>
      <c r="D968" s="68" t="str">
        <f t="shared" si="15"/>
        <v/>
      </c>
      <c r="E968" s="63"/>
    </row>
    <row r="969" s="53" customFormat="1" spans="1:5">
      <c r="A969" s="92" t="s">
        <v>774</v>
      </c>
      <c r="B969" s="65"/>
      <c r="C969" s="65"/>
      <c r="D969" s="68" t="str">
        <f t="shared" si="15"/>
        <v/>
      </c>
      <c r="E969" s="63"/>
    </row>
    <row r="970" s="53" customFormat="1" spans="1:5">
      <c r="A970" s="92" t="s">
        <v>775</v>
      </c>
      <c r="B970" s="65"/>
      <c r="C970" s="65"/>
      <c r="D970" s="68" t="str">
        <f t="shared" si="15"/>
        <v/>
      </c>
      <c r="E970" s="63"/>
    </row>
    <row r="971" s="53" customFormat="1" spans="1:5">
      <c r="A971" s="92" t="s">
        <v>776</v>
      </c>
      <c r="B971" s="68">
        <f>SUM(B972:B975)</f>
        <v>0</v>
      </c>
      <c r="C971" s="68">
        <f>SUM(C972:C975)</f>
        <v>0</v>
      </c>
      <c r="D971" s="68" t="str">
        <f t="shared" si="15"/>
        <v/>
      </c>
      <c r="E971" s="63"/>
    </row>
    <row r="972" s="53" customFormat="1" spans="1:5">
      <c r="A972" s="92" t="s">
        <v>777</v>
      </c>
      <c r="B972" s="65"/>
      <c r="C972" s="65"/>
      <c r="D972" s="68" t="str">
        <f t="shared" si="15"/>
        <v/>
      </c>
      <c r="E972" s="63"/>
    </row>
    <row r="973" s="53" customFormat="1" spans="1:5">
      <c r="A973" s="92" t="s">
        <v>778</v>
      </c>
      <c r="B973" s="65"/>
      <c r="C973" s="65"/>
      <c r="D973" s="68" t="str">
        <f t="shared" si="15"/>
        <v/>
      </c>
      <c r="E973" s="63"/>
    </row>
    <row r="974" s="53" customFormat="1" spans="1:5">
      <c r="A974" s="92" t="s">
        <v>779</v>
      </c>
      <c r="B974" s="65"/>
      <c r="C974" s="65"/>
      <c r="D974" s="68" t="str">
        <f t="shared" si="15"/>
        <v/>
      </c>
      <c r="E974" s="63"/>
    </row>
    <row r="975" s="53" customFormat="1" spans="1:5">
      <c r="A975" s="92" t="s">
        <v>780</v>
      </c>
      <c r="B975" s="65"/>
      <c r="C975" s="65"/>
      <c r="D975" s="68" t="str">
        <f t="shared" si="15"/>
        <v/>
      </c>
      <c r="E975" s="63"/>
    </row>
    <row r="976" s="53" customFormat="1" spans="1:5">
      <c r="A976" s="92" t="s">
        <v>781</v>
      </c>
      <c r="B976" s="68">
        <f>SUM(B977:B978)</f>
        <v>214</v>
      </c>
      <c r="C976" s="68">
        <f>SUM(C977:C978)</f>
        <v>0</v>
      </c>
      <c r="D976" s="68">
        <f t="shared" si="15"/>
        <v>0</v>
      </c>
      <c r="E976" s="63"/>
    </row>
    <row r="977" s="53" customFormat="1" spans="1:5">
      <c r="A977" s="92" t="s">
        <v>782</v>
      </c>
      <c r="B977" s="65">
        <v>122</v>
      </c>
      <c r="C977" s="65"/>
      <c r="D977" s="68">
        <f t="shared" si="15"/>
        <v>0</v>
      </c>
      <c r="E977" s="63"/>
    </row>
    <row r="978" s="53" customFormat="1" spans="1:5">
      <c r="A978" s="92" t="s">
        <v>783</v>
      </c>
      <c r="B978" s="65">
        <v>92</v>
      </c>
      <c r="C978" s="65"/>
      <c r="D978" s="68">
        <f t="shared" si="15"/>
        <v>0</v>
      </c>
      <c r="E978" s="63"/>
    </row>
    <row r="979" s="53" customFormat="1" spans="1:5">
      <c r="A979" s="92" t="s">
        <v>784</v>
      </c>
      <c r="B979" s="90">
        <f>SUM(B980,B990,B1006,B1011,B1025,B1032,B1039)</f>
        <v>1505</v>
      </c>
      <c r="C979" s="90">
        <f>SUM(C980,C990,C1006,C1011,C1025,C1032,C1039)</f>
        <v>476</v>
      </c>
      <c r="D979" s="68">
        <f t="shared" si="15"/>
        <v>31.6</v>
      </c>
      <c r="E979" s="63"/>
    </row>
    <row r="980" s="53" customFormat="1" spans="1:5">
      <c r="A980" s="92" t="s">
        <v>785</v>
      </c>
      <c r="B980" s="68">
        <f>SUM(B981:B989)</f>
        <v>0</v>
      </c>
      <c r="C980" s="68">
        <f>SUM(C981:C989)</f>
        <v>0</v>
      </c>
      <c r="D980" s="68" t="str">
        <f t="shared" si="15"/>
        <v/>
      </c>
      <c r="E980" s="63"/>
    </row>
    <row r="981" s="53" customFormat="1" spans="1:5">
      <c r="A981" s="92" t="s">
        <v>43</v>
      </c>
      <c r="B981" s="65"/>
      <c r="C981" s="65"/>
      <c r="D981" s="68" t="str">
        <f t="shared" si="15"/>
        <v/>
      </c>
      <c r="E981" s="63"/>
    </row>
    <row r="982" s="53" customFormat="1" spans="1:5">
      <c r="A982" s="92" t="s">
        <v>44</v>
      </c>
      <c r="B982" s="65"/>
      <c r="C982" s="65"/>
      <c r="D982" s="68" t="str">
        <f t="shared" si="15"/>
        <v/>
      </c>
      <c r="E982" s="63"/>
    </row>
    <row r="983" s="53" customFormat="1" spans="1:5">
      <c r="A983" s="92" t="s">
        <v>45</v>
      </c>
      <c r="B983" s="65"/>
      <c r="C983" s="65"/>
      <c r="D983" s="68" t="str">
        <f t="shared" ref="D983:D1046" si="16">IF(B983=0,"",ROUND(C983/B983*100,1))</f>
        <v/>
      </c>
      <c r="E983" s="63"/>
    </row>
    <row r="984" s="53" customFormat="1" spans="1:5">
      <c r="A984" s="92" t="s">
        <v>786</v>
      </c>
      <c r="B984" s="65"/>
      <c r="C984" s="65"/>
      <c r="D984" s="68" t="str">
        <f t="shared" si="16"/>
        <v/>
      </c>
      <c r="E984" s="63"/>
    </row>
    <row r="985" s="53" customFormat="1" spans="1:5">
      <c r="A985" s="92" t="s">
        <v>787</v>
      </c>
      <c r="B985" s="65"/>
      <c r="C985" s="65"/>
      <c r="D985" s="68" t="str">
        <f t="shared" si="16"/>
        <v/>
      </c>
      <c r="E985" s="63"/>
    </row>
    <row r="986" s="53" customFormat="1" spans="1:5">
      <c r="A986" s="92" t="s">
        <v>788</v>
      </c>
      <c r="B986" s="65"/>
      <c r="C986" s="65"/>
      <c r="D986" s="68" t="str">
        <f t="shared" si="16"/>
        <v/>
      </c>
      <c r="E986" s="63"/>
    </row>
    <row r="987" s="53" customFormat="1" spans="1:5">
      <c r="A987" s="92" t="s">
        <v>789</v>
      </c>
      <c r="B987" s="65"/>
      <c r="C987" s="65"/>
      <c r="D987" s="68" t="str">
        <f t="shared" si="16"/>
        <v/>
      </c>
      <c r="E987" s="63"/>
    </row>
    <row r="988" s="53" customFormat="1" spans="1:5">
      <c r="A988" s="92" t="s">
        <v>790</v>
      </c>
      <c r="B988" s="65"/>
      <c r="C988" s="65"/>
      <c r="D988" s="68" t="str">
        <f t="shared" si="16"/>
        <v/>
      </c>
      <c r="E988" s="63"/>
    </row>
    <row r="989" s="53" customFormat="1" spans="1:5">
      <c r="A989" s="92" t="s">
        <v>791</v>
      </c>
      <c r="B989" s="65"/>
      <c r="C989" s="65"/>
      <c r="D989" s="68" t="str">
        <f t="shared" si="16"/>
        <v/>
      </c>
      <c r="E989" s="63"/>
    </row>
    <row r="990" s="53" customFormat="1" spans="1:5">
      <c r="A990" s="92" t="s">
        <v>792</v>
      </c>
      <c r="B990" s="68">
        <f>SUM(B991:B1005)</f>
        <v>0</v>
      </c>
      <c r="C990" s="68">
        <f>SUM(C991:C1005)</f>
        <v>0</v>
      </c>
      <c r="D990" s="68" t="str">
        <f t="shared" si="16"/>
        <v/>
      </c>
      <c r="E990" s="63"/>
    </row>
    <row r="991" s="53" customFormat="1" spans="1:5">
      <c r="A991" s="92" t="s">
        <v>43</v>
      </c>
      <c r="B991" s="65"/>
      <c r="C991" s="65"/>
      <c r="D991" s="68" t="str">
        <f t="shared" si="16"/>
        <v/>
      </c>
      <c r="E991" s="63"/>
    </row>
    <row r="992" s="53" customFormat="1" spans="1:5">
      <c r="A992" s="92" t="s">
        <v>44</v>
      </c>
      <c r="B992" s="65"/>
      <c r="C992" s="65"/>
      <c r="D992" s="68" t="str">
        <f t="shared" si="16"/>
        <v/>
      </c>
      <c r="E992" s="63"/>
    </row>
    <row r="993" s="53" customFormat="1" spans="1:5">
      <c r="A993" s="92" t="s">
        <v>45</v>
      </c>
      <c r="B993" s="65"/>
      <c r="C993" s="65"/>
      <c r="D993" s="68" t="str">
        <f t="shared" si="16"/>
        <v/>
      </c>
      <c r="E993" s="63"/>
    </row>
    <row r="994" s="53" customFormat="1" spans="1:5">
      <c r="A994" s="92" t="s">
        <v>793</v>
      </c>
      <c r="B994" s="65"/>
      <c r="C994" s="65"/>
      <c r="D994" s="68" t="str">
        <f t="shared" si="16"/>
        <v/>
      </c>
      <c r="E994" s="63"/>
    </row>
    <row r="995" s="53" customFormat="1" spans="1:5">
      <c r="A995" s="92" t="s">
        <v>794</v>
      </c>
      <c r="B995" s="65"/>
      <c r="C995" s="65"/>
      <c r="D995" s="68" t="str">
        <f t="shared" si="16"/>
        <v/>
      </c>
      <c r="E995" s="63"/>
    </row>
    <row r="996" s="53" customFormat="1" spans="1:5">
      <c r="A996" s="92" t="s">
        <v>795</v>
      </c>
      <c r="B996" s="65"/>
      <c r="C996" s="65"/>
      <c r="D996" s="68" t="str">
        <f t="shared" si="16"/>
        <v/>
      </c>
      <c r="E996" s="63"/>
    </row>
    <row r="997" s="53" customFormat="1" spans="1:5">
      <c r="A997" s="92" t="s">
        <v>796</v>
      </c>
      <c r="B997" s="65"/>
      <c r="C997" s="65"/>
      <c r="D997" s="68" t="str">
        <f t="shared" si="16"/>
        <v/>
      </c>
      <c r="E997" s="63"/>
    </row>
    <row r="998" s="53" customFormat="1" spans="1:5">
      <c r="A998" s="92" t="s">
        <v>797</v>
      </c>
      <c r="B998" s="65"/>
      <c r="C998" s="65"/>
      <c r="D998" s="68" t="str">
        <f t="shared" si="16"/>
        <v/>
      </c>
      <c r="E998" s="63"/>
    </row>
    <row r="999" s="53" customFormat="1" spans="1:5">
      <c r="A999" s="92" t="s">
        <v>798</v>
      </c>
      <c r="B999" s="65"/>
      <c r="C999" s="65"/>
      <c r="D999" s="68" t="str">
        <f t="shared" si="16"/>
        <v/>
      </c>
      <c r="E999" s="63"/>
    </row>
    <row r="1000" s="53" customFormat="1" spans="1:5">
      <c r="A1000" s="92" t="s">
        <v>799</v>
      </c>
      <c r="B1000" s="65"/>
      <c r="C1000" s="65"/>
      <c r="D1000" s="68" t="str">
        <f t="shared" si="16"/>
        <v/>
      </c>
      <c r="E1000" s="63"/>
    </row>
    <row r="1001" s="53" customFormat="1" spans="1:5">
      <c r="A1001" s="92" t="s">
        <v>800</v>
      </c>
      <c r="B1001" s="65"/>
      <c r="C1001" s="65"/>
      <c r="D1001" s="68" t="str">
        <f t="shared" si="16"/>
        <v/>
      </c>
      <c r="E1001" s="63"/>
    </row>
    <row r="1002" s="53" customFormat="1" spans="1:5">
      <c r="A1002" s="92" t="s">
        <v>801</v>
      </c>
      <c r="B1002" s="65"/>
      <c r="C1002" s="65"/>
      <c r="D1002" s="68" t="str">
        <f t="shared" si="16"/>
        <v/>
      </c>
      <c r="E1002" s="63"/>
    </row>
    <row r="1003" s="53" customFormat="1" spans="1:5">
      <c r="A1003" s="92" t="s">
        <v>802</v>
      </c>
      <c r="B1003" s="65"/>
      <c r="C1003" s="65"/>
      <c r="D1003" s="68" t="str">
        <f t="shared" si="16"/>
        <v/>
      </c>
      <c r="E1003" s="63"/>
    </row>
    <row r="1004" s="53" customFormat="1" spans="1:5">
      <c r="A1004" s="92" t="s">
        <v>803</v>
      </c>
      <c r="B1004" s="65"/>
      <c r="C1004" s="65"/>
      <c r="D1004" s="68" t="str">
        <f t="shared" si="16"/>
        <v/>
      </c>
      <c r="E1004" s="63"/>
    </row>
    <row r="1005" s="53" customFormat="1" spans="1:5">
      <c r="A1005" s="92" t="s">
        <v>804</v>
      </c>
      <c r="B1005" s="65"/>
      <c r="C1005" s="65"/>
      <c r="D1005" s="68" t="str">
        <f t="shared" si="16"/>
        <v/>
      </c>
      <c r="E1005" s="63"/>
    </row>
    <row r="1006" s="53" customFormat="1" spans="1:5">
      <c r="A1006" s="92" t="s">
        <v>805</v>
      </c>
      <c r="B1006" s="68">
        <f>SUM(B1007:B1010)</f>
        <v>0</v>
      </c>
      <c r="C1006" s="68">
        <f>SUM(C1007:C1010)</f>
        <v>0</v>
      </c>
      <c r="D1006" s="68" t="str">
        <f t="shared" si="16"/>
        <v/>
      </c>
      <c r="E1006" s="63"/>
    </row>
    <row r="1007" s="53" customFormat="1" spans="1:5">
      <c r="A1007" s="92" t="s">
        <v>43</v>
      </c>
      <c r="B1007" s="65"/>
      <c r="C1007" s="65"/>
      <c r="D1007" s="68" t="str">
        <f t="shared" si="16"/>
        <v/>
      </c>
      <c r="E1007" s="63"/>
    </row>
    <row r="1008" s="53" customFormat="1" spans="1:5">
      <c r="A1008" s="92" t="s">
        <v>44</v>
      </c>
      <c r="B1008" s="65"/>
      <c r="C1008" s="65"/>
      <c r="D1008" s="68" t="str">
        <f t="shared" si="16"/>
        <v/>
      </c>
      <c r="E1008" s="63"/>
    </row>
    <row r="1009" s="53" customFormat="1" spans="1:5">
      <c r="A1009" s="92" t="s">
        <v>45</v>
      </c>
      <c r="B1009" s="65"/>
      <c r="C1009" s="65"/>
      <c r="D1009" s="68" t="str">
        <f t="shared" si="16"/>
        <v/>
      </c>
      <c r="E1009" s="63"/>
    </row>
    <row r="1010" s="53" customFormat="1" spans="1:5">
      <c r="A1010" s="92" t="s">
        <v>806</v>
      </c>
      <c r="B1010" s="65"/>
      <c r="C1010" s="65"/>
      <c r="D1010" s="68" t="str">
        <f t="shared" si="16"/>
        <v/>
      </c>
      <c r="E1010" s="63"/>
    </row>
    <row r="1011" s="53" customFormat="1" spans="1:5">
      <c r="A1011" s="92" t="s">
        <v>807</v>
      </c>
      <c r="B1011" s="68">
        <f>SUM(B1012:B1024)</f>
        <v>22</v>
      </c>
      <c r="C1011" s="68">
        <f>SUM(C1012:C1024)</f>
        <v>476</v>
      </c>
      <c r="D1011" s="68">
        <f t="shared" si="16"/>
        <v>2163.6</v>
      </c>
      <c r="E1011" s="63"/>
    </row>
    <row r="1012" s="53" customFormat="1" spans="1:5">
      <c r="A1012" s="92" t="s">
        <v>43</v>
      </c>
      <c r="B1012" s="65">
        <v>12</v>
      </c>
      <c r="C1012" s="65">
        <v>346</v>
      </c>
      <c r="D1012" s="68">
        <f t="shared" si="16"/>
        <v>2883.3</v>
      </c>
      <c r="E1012" s="63"/>
    </row>
    <row r="1013" s="53" customFormat="1" spans="1:5">
      <c r="A1013" s="92" t="s">
        <v>44</v>
      </c>
      <c r="B1013" s="65"/>
      <c r="C1013" s="65"/>
      <c r="D1013" s="68" t="str">
        <f t="shared" si="16"/>
        <v/>
      </c>
      <c r="E1013" s="63"/>
    </row>
    <row r="1014" s="53" customFormat="1" spans="1:5">
      <c r="A1014" s="92" t="s">
        <v>45</v>
      </c>
      <c r="B1014" s="65"/>
      <c r="C1014" s="65"/>
      <c r="D1014" s="68" t="str">
        <f t="shared" si="16"/>
        <v/>
      </c>
      <c r="E1014" s="63"/>
    </row>
    <row r="1015" s="53" customFormat="1" spans="1:5">
      <c r="A1015" s="92" t="s">
        <v>808</v>
      </c>
      <c r="B1015" s="65"/>
      <c r="C1015" s="65"/>
      <c r="D1015" s="68" t="str">
        <f t="shared" si="16"/>
        <v/>
      </c>
      <c r="E1015" s="63"/>
    </row>
    <row r="1016" s="53" customFormat="1" spans="1:5">
      <c r="A1016" s="92" t="s">
        <v>809</v>
      </c>
      <c r="B1016" s="65"/>
      <c r="C1016" s="65"/>
      <c r="D1016" s="68" t="str">
        <f t="shared" si="16"/>
        <v/>
      </c>
      <c r="E1016" s="63"/>
    </row>
    <row r="1017" s="53" customFormat="1" spans="1:5">
      <c r="A1017" s="92" t="s">
        <v>810</v>
      </c>
      <c r="B1017" s="65"/>
      <c r="C1017" s="65"/>
      <c r="D1017" s="68" t="str">
        <f t="shared" si="16"/>
        <v/>
      </c>
      <c r="E1017" s="63"/>
    </row>
    <row r="1018" s="53" customFormat="1" spans="1:5">
      <c r="A1018" s="92" t="s">
        <v>811</v>
      </c>
      <c r="B1018" s="65"/>
      <c r="C1018" s="65"/>
      <c r="D1018" s="68" t="str">
        <f t="shared" si="16"/>
        <v/>
      </c>
      <c r="E1018" s="63"/>
    </row>
    <row r="1019" s="53" customFormat="1" spans="1:5">
      <c r="A1019" s="92" t="s">
        <v>812</v>
      </c>
      <c r="B1019" s="65"/>
      <c r="C1019" s="65"/>
      <c r="D1019" s="68" t="str">
        <f t="shared" si="16"/>
        <v/>
      </c>
      <c r="E1019" s="63"/>
    </row>
    <row r="1020" s="53" customFormat="1" spans="1:5">
      <c r="A1020" s="92" t="s">
        <v>813</v>
      </c>
      <c r="B1020" s="65"/>
      <c r="C1020" s="65"/>
      <c r="D1020" s="68" t="str">
        <f t="shared" si="16"/>
        <v/>
      </c>
      <c r="E1020" s="63"/>
    </row>
    <row r="1021" s="53" customFormat="1" spans="1:5">
      <c r="A1021" s="92" t="s">
        <v>814</v>
      </c>
      <c r="B1021" s="65"/>
      <c r="C1021" s="65"/>
      <c r="D1021" s="68" t="str">
        <f t="shared" si="16"/>
        <v/>
      </c>
      <c r="E1021" s="63"/>
    </row>
    <row r="1022" s="53" customFormat="1" spans="1:5">
      <c r="A1022" s="92" t="s">
        <v>759</v>
      </c>
      <c r="B1022" s="65"/>
      <c r="C1022" s="65"/>
      <c r="D1022" s="68" t="str">
        <f t="shared" si="16"/>
        <v/>
      </c>
      <c r="E1022" s="63"/>
    </row>
    <row r="1023" s="53" customFormat="1" spans="1:5">
      <c r="A1023" s="92" t="s">
        <v>815</v>
      </c>
      <c r="B1023" s="65"/>
      <c r="C1023" s="65"/>
      <c r="D1023" s="68" t="str">
        <f t="shared" si="16"/>
        <v/>
      </c>
      <c r="E1023" s="63"/>
    </row>
    <row r="1024" s="53" customFormat="1" spans="1:5">
      <c r="A1024" s="92" t="s">
        <v>816</v>
      </c>
      <c r="B1024" s="65">
        <v>10</v>
      </c>
      <c r="C1024" s="65">
        <v>130</v>
      </c>
      <c r="D1024" s="68">
        <f t="shared" si="16"/>
        <v>1300</v>
      </c>
      <c r="E1024" s="63"/>
    </row>
    <row r="1025" s="53" customFormat="1" spans="1:5">
      <c r="A1025" s="92" t="s">
        <v>817</v>
      </c>
      <c r="B1025" s="68">
        <f>SUM(B1026:B1031)</f>
        <v>0</v>
      </c>
      <c r="C1025" s="68">
        <f>SUM(C1026:C1031)</f>
        <v>0</v>
      </c>
      <c r="D1025" s="68" t="str">
        <f t="shared" si="16"/>
        <v/>
      </c>
      <c r="E1025" s="63"/>
    </row>
    <row r="1026" s="53" customFormat="1" spans="1:5">
      <c r="A1026" s="92" t="s">
        <v>43</v>
      </c>
      <c r="B1026" s="65"/>
      <c r="C1026" s="65"/>
      <c r="D1026" s="68" t="str">
        <f t="shared" si="16"/>
        <v/>
      </c>
      <c r="E1026" s="63"/>
    </row>
    <row r="1027" s="53" customFormat="1" spans="1:5">
      <c r="A1027" s="92" t="s">
        <v>44</v>
      </c>
      <c r="B1027" s="65"/>
      <c r="C1027" s="65"/>
      <c r="D1027" s="68" t="str">
        <f t="shared" si="16"/>
        <v/>
      </c>
      <c r="E1027" s="63"/>
    </row>
    <row r="1028" s="53" customFormat="1" spans="1:5">
      <c r="A1028" s="92" t="s">
        <v>45</v>
      </c>
      <c r="B1028" s="65"/>
      <c r="C1028" s="65"/>
      <c r="D1028" s="68" t="str">
        <f t="shared" si="16"/>
        <v/>
      </c>
      <c r="E1028" s="63"/>
    </row>
    <row r="1029" s="53" customFormat="1" spans="1:5">
      <c r="A1029" s="92" t="s">
        <v>818</v>
      </c>
      <c r="B1029" s="65"/>
      <c r="C1029" s="65"/>
      <c r="D1029" s="68" t="str">
        <f t="shared" si="16"/>
        <v/>
      </c>
      <c r="E1029" s="63"/>
    </row>
    <row r="1030" s="53" customFormat="1" spans="1:5">
      <c r="A1030" s="92" t="s">
        <v>819</v>
      </c>
      <c r="B1030" s="65"/>
      <c r="C1030" s="65"/>
      <c r="D1030" s="68" t="str">
        <f t="shared" si="16"/>
        <v/>
      </c>
      <c r="E1030" s="63"/>
    </row>
    <row r="1031" s="53" customFormat="1" spans="1:5">
      <c r="A1031" s="92" t="s">
        <v>820</v>
      </c>
      <c r="B1031" s="65"/>
      <c r="C1031" s="65"/>
      <c r="D1031" s="68" t="str">
        <f t="shared" si="16"/>
        <v/>
      </c>
      <c r="E1031" s="63"/>
    </row>
    <row r="1032" s="53" customFormat="1" spans="1:5">
      <c r="A1032" s="92" t="s">
        <v>821</v>
      </c>
      <c r="B1032" s="68">
        <f>SUM(B1033:B1038)</f>
        <v>417</v>
      </c>
      <c r="C1032" s="68">
        <f>SUM(C1033:C1038)</f>
        <v>0</v>
      </c>
      <c r="D1032" s="68">
        <f t="shared" si="16"/>
        <v>0</v>
      </c>
      <c r="E1032" s="63"/>
    </row>
    <row r="1033" s="53" customFormat="1" spans="1:5">
      <c r="A1033" s="92" t="s">
        <v>43</v>
      </c>
      <c r="B1033" s="65"/>
      <c r="C1033" s="65"/>
      <c r="D1033" s="68" t="str">
        <f t="shared" si="16"/>
        <v/>
      </c>
      <c r="E1033" s="63"/>
    </row>
    <row r="1034" s="53" customFormat="1" spans="1:5">
      <c r="A1034" s="92" t="s">
        <v>44</v>
      </c>
      <c r="B1034" s="65"/>
      <c r="C1034" s="65"/>
      <c r="D1034" s="68" t="str">
        <f t="shared" si="16"/>
        <v/>
      </c>
      <c r="E1034" s="63"/>
    </row>
    <row r="1035" s="53" customFormat="1" spans="1:5">
      <c r="A1035" s="92" t="s">
        <v>45</v>
      </c>
      <c r="B1035" s="65"/>
      <c r="C1035" s="65"/>
      <c r="D1035" s="68" t="str">
        <f t="shared" si="16"/>
        <v/>
      </c>
      <c r="E1035" s="63"/>
    </row>
    <row r="1036" s="53" customFormat="1" spans="1:5">
      <c r="A1036" s="92" t="s">
        <v>822</v>
      </c>
      <c r="B1036" s="65"/>
      <c r="C1036" s="65"/>
      <c r="D1036" s="68" t="str">
        <f t="shared" si="16"/>
        <v/>
      </c>
      <c r="E1036" s="63"/>
    </row>
    <row r="1037" s="53" customFormat="1" spans="1:5">
      <c r="A1037" s="92" t="s">
        <v>823</v>
      </c>
      <c r="B1037" s="65"/>
      <c r="C1037" s="65"/>
      <c r="D1037" s="68" t="str">
        <f t="shared" si="16"/>
        <v/>
      </c>
      <c r="E1037" s="63"/>
    </row>
    <row r="1038" s="53" customFormat="1" spans="1:5">
      <c r="A1038" s="92" t="s">
        <v>824</v>
      </c>
      <c r="B1038" s="65">
        <v>417</v>
      </c>
      <c r="C1038" s="65"/>
      <c r="D1038" s="68">
        <f t="shared" si="16"/>
        <v>0</v>
      </c>
      <c r="E1038" s="63"/>
    </row>
    <row r="1039" s="53" customFormat="1" spans="1:5">
      <c r="A1039" s="92" t="s">
        <v>825</v>
      </c>
      <c r="B1039" s="68">
        <f>SUM(B1040:B1044)</f>
        <v>1066</v>
      </c>
      <c r="C1039" s="68">
        <f>SUM(C1040:C1044)</f>
        <v>0</v>
      </c>
      <c r="D1039" s="68">
        <f t="shared" si="16"/>
        <v>0</v>
      </c>
      <c r="E1039" s="63"/>
    </row>
    <row r="1040" s="53" customFormat="1" spans="1:5">
      <c r="A1040" s="92" t="s">
        <v>826</v>
      </c>
      <c r="B1040" s="65"/>
      <c r="C1040" s="65"/>
      <c r="D1040" s="68" t="str">
        <f t="shared" si="16"/>
        <v/>
      </c>
      <c r="E1040" s="63"/>
    </row>
    <row r="1041" s="53" customFormat="1" spans="1:5">
      <c r="A1041" s="92" t="s">
        <v>827</v>
      </c>
      <c r="B1041" s="65"/>
      <c r="C1041" s="65"/>
      <c r="D1041" s="68" t="str">
        <f t="shared" si="16"/>
        <v/>
      </c>
      <c r="E1041" s="63"/>
    </row>
    <row r="1042" s="53" customFormat="1" spans="1:5">
      <c r="A1042" s="92" t="s">
        <v>828</v>
      </c>
      <c r="B1042" s="65"/>
      <c r="C1042" s="65"/>
      <c r="D1042" s="68" t="str">
        <f t="shared" si="16"/>
        <v/>
      </c>
      <c r="E1042" s="63"/>
    </row>
    <row r="1043" s="53" customFormat="1" spans="1:5">
      <c r="A1043" s="92" t="s">
        <v>829</v>
      </c>
      <c r="B1043" s="65"/>
      <c r="C1043" s="65"/>
      <c r="D1043" s="68" t="str">
        <f t="shared" si="16"/>
        <v/>
      </c>
      <c r="E1043" s="63"/>
    </row>
    <row r="1044" s="53" customFormat="1" spans="1:5">
      <c r="A1044" s="92" t="s">
        <v>830</v>
      </c>
      <c r="B1044" s="65">
        <v>1066</v>
      </c>
      <c r="C1044" s="65"/>
      <c r="D1044" s="68">
        <f t="shared" si="16"/>
        <v>0</v>
      </c>
      <c r="E1044" s="63"/>
    </row>
    <row r="1045" s="53" customFormat="1" spans="1:5">
      <c r="A1045" s="92" t="s">
        <v>831</v>
      </c>
      <c r="B1045" s="90">
        <f>SUM(B1046,B1056,B1062)</f>
        <v>1339</v>
      </c>
      <c r="C1045" s="90">
        <f>SUM(C1046,C1056,C1062)</f>
        <v>400</v>
      </c>
      <c r="D1045" s="68">
        <f t="shared" si="16"/>
        <v>29.9</v>
      </c>
      <c r="E1045" s="63"/>
    </row>
    <row r="1046" s="53" customFormat="1" spans="1:5">
      <c r="A1046" s="92" t="s">
        <v>832</v>
      </c>
      <c r="B1046" s="68">
        <f>SUM(B1047:B1055)</f>
        <v>553</v>
      </c>
      <c r="C1046" s="68">
        <f>SUM(C1047:C1055)</f>
        <v>400</v>
      </c>
      <c r="D1046" s="68">
        <f t="shared" si="16"/>
        <v>72.3</v>
      </c>
      <c r="E1046" s="63"/>
    </row>
    <row r="1047" s="53" customFormat="1" spans="1:5">
      <c r="A1047" s="92" t="s">
        <v>43</v>
      </c>
      <c r="B1047" s="65">
        <v>285</v>
      </c>
      <c r="C1047" s="65">
        <v>226</v>
      </c>
      <c r="D1047" s="68">
        <f t="shared" ref="D1047:D1110" si="17">IF(B1047=0,"",ROUND(C1047/B1047*100,1))</f>
        <v>79.3</v>
      </c>
      <c r="E1047" s="63"/>
    </row>
    <row r="1048" s="53" customFormat="1" spans="1:5">
      <c r="A1048" s="92" t="s">
        <v>44</v>
      </c>
      <c r="B1048" s="65"/>
      <c r="C1048" s="65"/>
      <c r="D1048" s="68" t="str">
        <f t="shared" si="17"/>
        <v/>
      </c>
      <c r="E1048" s="63"/>
    </row>
    <row r="1049" s="53" customFormat="1" spans="1:5">
      <c r="A1049" s="92" t="s">
        <v>45</v>
      </c>
      <c r="B1049" s="65"/>
      <c r="C1049" s="65"/>
      <c r="D1049" s="68" t="str">
        <f t="shared" si="17"/>
        <v/>
      </c>
      <c r="E1049" s="63"/>
    </row>
    <row r="1050" s="53" customFormat="1" spans="1:5">
      <c r="A1050" s="92" t="s">
        <v>833</v>
      </c>
      <c r="B1050" s="65"/>
      <c r="C1050" s="65"/>
      <c r="D1050" s="68" t="str">
        <f t="shared" si="17"/>
        <v/>
      </c>
      <c r="E1050" s="63"/>
    </row>
    <row r="1051" s="53" customFormat="1" spans="1:5">
      <c r="A1051" s="92" t="s">
        <v>834</v>
      </c>
      <c r="B1051" s="65"/>
      <c r="C1051" s="65"/>
      <c r="D1051" s="68" t="str">
        <f t="shared" si="17"/>
        <v/>
      </c>
      <c r="E1051" s="63"/>
    </row>
    <row r="1052" s="53" customFormat="1" spans="1:5">
      <c r="A1052" s="92" t="s">
        <v>835</v>
      </c>
      <c r="B1052" s="65"/>
      <c r="C1052" s="65"/>
      <c r="D1052" s="68" t="str">
        <f t="shared" si="17"/>
        <v/>
      </c>
      <c r="E1052" s="63"/>
    </row>
    <row r="1053" s="53" customFormat="1" spans="1:5">
      <c r="A1053" s="92" t="s">
        <v>836</v>
      </c>
      <c r="B1053" s="65"/>
      <c r="C1053" s="65"/>
      <c r="D1053" s="68" t="str">
        <f t="shared" si="17"/>
        <v/>
      </c>
      <c r="E1053" s="63"/>
    </row>
    <row r="1054" s="53" customFormat="1" spans="1:5">
      <c r="A1054" s="92" t="s">
        <v>52</v>
      </c>
      <c r="B1054" s="65">
        <v>115</v>
      </c>
      <c r="C1054" s="65">
        <v>74</v>
      </c>
      <c r="D1054" s="68">
        <f t="shared" si="17"/>
        <v>64.3</v>
      </c>
      <c r="E1054" s="63"/>
    </row>
    <row r="1055" s="53" customFormat="1" spans="1:5">
      <c r="A1055" s="92" t="s">
        <v>837</v>
      </c>
      <c r="B1055" s="65">
        <v>153</v>
      </c>
      <c r="C1055" s="65">
        <v>100</v>
      </c>
      <c r="D1055" s="68">
        <f t="shared" si="17"/>
        <v>65.4</v>
      </c>
      <c r="E1055" s="63"/>
    </row>
    <row r="1056" s="53" customFormat="1" spans="1:5">
      <c r="A1056" s="92" t="s">
        <v>838</v>
      </c>
      <c r="B1056" s="68">
        <f>SUM(B1057:B1061)</f>
        <v>76</v>
      </c>
      <c r="C1056" s="68">
        <f>SUM(C1057:C1061)</f>
        <v>0</v>
      </c>
      <c r="D1056" s="68">
        <f t="shared" si="17"/>
        <v>0</v>
      </c>
      <c r="E1056" s="63"/>
    </row>
    <row r="1057" s="53" customFormat="1" spans="1:5">
      <c r="A1057" s="92" t="s">
        <v>43</v>
      </c>
      <c r="B1057" s="65">
        <v>76</v>
      </c>
      <c r="C1057" s="65"/>
      <c r="D1057" s="68">
        <f t="shared" si="17"/>
        <v>0</v>
      </c>
      <c r="E1057" s="63"/>
    </row>
    <row r="1058" s="53" customFormat="1" spans="1:5">
      <c r="A1058" s="92" t="s">
        <v>44</v>
      </c>
      <c r="B1058" s="65"/>
      <c r="C1058" s="65"/>
      <c r="D1058" s="68" t="str">
        <f t="shared" si="17"/>
        <v/>
      </c>
      <c r="E1058" s="63"/>
    </row>
    <row r="1059" s="53" customFormat="1" spans="1:5">
      <c r="A1059" s="92" t="s">
        <v>45</v>
      </c>
      <c r="B1059" s="65"/>
      <c r="C1059" s="65"/>
      <c r="D1059" s="68" t="str">
        <f t="shared" si="17"/>
        <v/>
      </c>
      <c r="E1059" s="63"/>
    </row>
    <row r="1060" s="53" customFormat="1" spans="1:5">
      <c r="A1060" s="92" t="s">
        <v>839</v>
      </c>
      <c r="B1060" s="65"/>
      <c r="C1060" s="65"/>
      <c r="D1060" s="68" t="str">
        <f t="shared" si="17"/>
        <v/>
      </c>
      <c r="E1060" s="63"/>
    </row>
    <row r="1061" s="53" customFormat="1" spans="1:5">
      <c r="A1061" s="92" t="s">
        <v>840</v>
      </c>
      <c r="B1061" s="65"/>
      <c r="C1061" s="65"/>
      <c r="D1061" s="68" t="str">
        <f t="shared" si="17"/>
        <v/>
      </c>
      <c r="E1061" s="63"/>
    </row>
    <row r="1062" s="53" customFormat="1" spans="1:5">
      <c r="A1062" s="93" t="s">
        <v>841</v>
      </c>
      <c r="B1062" s="68">
        <f>SUM(B1063:B1064)</f>
        <v>710</v>
      </c>
      <c r="C1062" s="68">
        <f>SUM(C1063:C1064)</f>
        <v>0</v>
      </c>
      <c r="D1062" s="68">
        <f t="shared" si="17"/>
        <v>0</v>
      </c>
      <c r="E1062" s="63"/>
    </row>
    <row r="1063" s="53" customFormat="1" spans="1:5">
      <c r="A1063" s="93" t="s">
        <v>842</v>
      </c>
      <c r="B1063" s="65"/>
      <c r="C1063" s="65"/>
      <c r="D1063" s="68" t="str">
        <f t="shared" si="17"/>
        <v/>
      </c>
      <c r="E1063" s="63"/>
    </row>
    <row r="1064" s="53" customFormat="1" spans="1:5">
      <c r="A1064" s="93" t="s">
        <v>843</v>
      </c>
      <c r="B1064" s="94">
        <v>710</v>
      </c>
      <c r="C1064" s="94"/>
      <c r="D1064" s="68">
        <f t="shared" si="17"/>
        <v>0</v>
      </c>
      <c r="E1064" s="63"/>
    </row>
    <row r="1065" s="53" customFormat="1" spans="1:5">
      <c r="A1065" s="92" t="s">
        <v>844</v>
      </c>
      <c r="B1065" s="90">
        <f>SUM(B1066,B1073,B1079)</f>
        <v>42</v>
      </c>
      <c r="C1065" s="90">
        <f>SUM(C1066,C1073,C1079)</f>
        <v>0</v>
      </c>
      <c r="D1065" s="68">
        <f t="shared" si="17"/>
        <v>0</v>
      </c>
      <c r="E1065" s="63"/>
    </row>
    <row r="1066" s="53" customFormat="1" spans="1:5">
      <c r="A1066" s="92" t="s">
        <v>845</v>
      </c>
      <c r="B1066" s="68">
        <f>SUM(B1067:B1072)</f>
        <v>0</v>
      </c>
      <c r="C1066" s="68">
        <f>SUM(C1067:C1072)</f>
        <v>0</v>
      </c>
      <c r="D1066" s="68" t="str">
        <f t="shared" si="17"/>
        <v/>
      </c>
      <c r="E1066" s="63"/>
    </row>
    <row r="1067" s="53" customFormat="1" spans="1:5">
      <c r="A1067" s="92" t="s">
        <v>43</v>
      </c>
      <c r="B1067" s="65"/>
      <c r="C1067" s="65"/>
      <c r="D1067" s="68" t="str">
        <f t="shared" si="17"/>
        <v/>
      </c>
      <c r="E1067" s="63"/>
    </row>
    <row r="1068" s="53" customFormat="1" spans="1:5">
      <c r="A1068" s="92" t="s">
        <v>44</v>
      </c>
      <c r="B1068" s="65"/>
      <c r="C1068" s="65"/>
      <c r="D1068" s="68" t="str">
        <f t="shared" si="17"/>
        <v/>
      </c>
      <c r="E1068" s="63"/>
    </row>
    <row r="1069" s="53" customFormat="1" spans="1:5">
      <c r="A1069" s="92" t="s">
        <v>45</v>
      </c>
      <c r="B1069" s="65"/>
      <c r="C1069" s="65"/>
      <c r="D1069" s="68" t="str">
        <f t="shared" si="17"/>
        <v/>
      </c>
      <c r="E1069" s="63"/>
    </row>
    <row r="1070" s="53" customFormat="1" spans="1:5">
      <c r="A1070" s="92" t="s">
        <v>846</v>
      </c>
      <c r="B1070" s="65"/>
      <c r="C1070" s="65"/>
      <c r="D1070" s="68" t="str">
        <f t="shared" si="17"/>
        <v/>
      </c>
      <c r="E1070" s="63"/>
    </row>
    <row r="1071" s="53" customFormat="1" spans="1:5">
      <c r="A1071" s="92" t="s">
        <v>52</v>
      </c>
      <c r="B1071" s="65"/>
      <c r="C1071" s="65"/>
      <c r="D1071" s="68" t="str">
        <f t="shared" si="17"/>
        <v/>
      </c>
      <c r="E1071" s="63"/>
    </row>
    <row r="1072" s="53" customFormat="1" spans="1:5">
      <c r="A1072" s="92" t="s">
        <v>847</v>
      </c>
      <c r="B1072" s="65"/>
      <c r="C1072" s="65"/>
      <c r="D1072" s="68" t="str">
        <f t="shared" si="17"/>
        <v/>
      </c>
      <c r="E1072" s="63"/>
    </row>
    <row r="1073" s="53" customFormat="1" spans="1:5">
      <c r="A1073" s="92" t="s">
        <v>848</v>
      </c>
      <c r="B1073" s="68">
        <f>SUM(B1074:B1078)</f>
        <v>42</v>
      </c>
      <c r="C1073" s="68">
        <f>SUM(C1074:C1078)</f>
        <v>0</v>
      </c>
      <c r="D1073" s="68">
        <f t="shared" si="17"/>
        <v>0</v>
      </c>
      <c r="E1073" s="63"/>
    </row>
    <row r="1074" s="53" customFormat="1" spans="1:5">
      <c r="A1074" s="92" t="s">
        <v>849</v>
      </c>
      <c r="B1074" s="65"/>
      <c r="C1074" s="65"/>
      <c r="D1074" s="68" t="str">
        <f t="shared" si="17"/>
        <v/>
      </c>
      <c r="E1074" s="63"/>
    </row>
    <row r="1075" s="53" customFormat="1" spans="1:5">
      <c r="A1075" s="95" t="s">
        <v>850</v>
      </c>
      <c r="B1075" s="65"/>
      <c r="C1075" s="65"/>
      <c r="D1075" s="68" t="str">
        <f t="shared" si="17"/>
        <v/>
      </c>
      <c r="E1075" s="63"/>
    </row>
    <row r="1076" s="53" customFormat="1" spans="1:5">
      <c r="A1076" s="92" t="s">
        <v>851</v>
      </c>
      <c r="B1076" s="65"/>
      <c r="C1076" s="65"/>
      <c r="D1076" s="68" t="str">
        <f t="shared" si="17"/>
        <v/>
      </c>
      <c r="E1076" s="63"/>
    </row>
    <row r="1077" s="53" customFormat="1" spans="1:5">
      <c r="A1077" s="92" t="s">
        <v>852</v>
      </c>
      <c r="B1077" s="65"/>
      <c r="C1077" s="65"/>
      <c r="D1077" s="68" t="str">
        <f t="shared" si="17"/>
        <v/>
      </c>
      <c r="E1077" s="63"/>
    </row>
    <row r="1078" s="53" customFormat="1" spans="1:5">
      <c r="A1078" s="92" t="s">
        <v>853</v>
      </c>
      <c r="B1078" s="65">
        <v>42</v>
      </c>
      <c r="C1078" s="65"/>
      <c r="D1078" s="68">
        <f t="shared" si="17"/>
        <v>0</v>
      </c>
      <c r="E1078" s="63"/>
    </row>
    <row r="1079" s="53" customFormat="1" spans="1:5">
      <c r="A1079" s="92" t="s">
        <v>854</v>
      </c>
      <c r="B1079" s="65"/>
      <c r="C1079" s="65"/>
      <c r="D1079" s="68" t="str">
        <f t="shared" si="17"/>
        <v/>
      </c>
      <c r="E1079" s="63"/>
    </row>
    <row r="1080" s="53" customFormat="1" spans="1:5">
      <c r="A1080" s="92" t="s">
        <v>855</v>
      </c>
      <c r="B1080" s="90">
        <f>SUM(B1081:B1089)</f>
        <v>0</v>
      </c>
      <c r="C1080" s="90">
        <f>SUM(C1081:C1089)</f>
        <v>0</v>
      </c>
      <c r="D1080" s="68" t="str">
        <f t="shared" si="17"/>
        <v/>
      </c>
      <c r="E1080" s="63"/>
    </row>
    <row r="1081" s="53" customFormat="1" spans="1:5">
      <c r="A1081" s="92" t="s">
        <v>856</v>
      </c>
      <c r="B1081" s="65"/>
      <c r="C1081" s="65"/>
      <c r="D1081" s="68" t="str">
        <f t="shared" si="17"/>
        <v/>
      </c>
      <c r="E1081" s="63"/>
    </row>
    <row r="1082" s="53" customFormat="1" spans="1:5">
      <c r="A1082" s="92" t="s">
        <v>857</v>
      </c>
      <c r="B1082" s="65"/>
      <c r="C1082" s="65"/>
      <c r="D1082" s="68" t="str">
        <f t="shared" si="17"/>
        <v/>
      </c>
      <c r="E1082" s="63"/>
    </row>
    <row r="1083" s="53" customFormat="1" spans="1:5">
      <c r="A1083" s="92" t="s">
        <v>858</v>
      </c>
      <c r="B1083" s="65"/>
      <c r="C1083" s="65"/>
      <c r="D1083" s="68" t="str">
        <f t="shared" si="17"/>
        <v/>
      </c>
      <c r="E1083" s="63"/>
    </row>
    <row r="1084" s="53" customFormat="1" spans="1:5">
      <c r="A1084" s="92" t="s">
        <v>859</v>
      </c>
      <c r="B1084" s="65"/>
      <c r="C1084" s="65"/>
      <c r="D1084" s="68" t="str">
        <f t="shared" si="17"/>
        <v/>
      </c>
      <c r="E1084" s="63"/>
    </row>
    <row r="1085" s="53" customFormat="1" spans="1:5">
      <c r="A1085" s="92" t="s">
        <v>860</v>
      </c>
      <c r="B1085" s="65"/>
      <c r="C1085" s="65"/>
      <c r="D1085" s="68" t="str">
        <f t="shared" si="17"/>
        <v/>
      </c>
      <c r="E1085" s="63"/>
    </row>
    <row r="1086" s="53" customFormat="1" spans="1:5">
      <c r="A1086" s="92" t="s">
        <v>861</v>
      </c>
      <c r="B1086" s="65"/>
      <c r="C1086" s="65"/>
      <c r="D1086" s="68" t="str">
        <f t="shared" si="17"/>
        <v/>
      </c>
      <c r="E1086" s="63"/>
    </row>
    <row r="1087" s="53" customFormat="1" spans="1:5">
      <c r="A1087" s="92" t="s">
        <v>862</v>
      </c>
      <c r="B1087" s="65"/>
      <c r="C1087" s="65"/>
      <c r="D1087" s="68" t="str">
        <f t="shared" si="17"/>
        <v/>
      </c>
      <c r="E1087" s="63"/>
    </row>
    <row r="1088" s="53" customFormat="1" spans="1:5">
      <c r="A1088" s="92" t="s">
        <v>863</v>
      </c>
      <c r="B1088" s="65"/>
      <c r="C1088" s="65"/>
      <c r="D1088" s="68" t="str">
        <f t="shared" si="17"/>
        <v/>
      </c>
      <c r="E1088" s="63"/>
    </row>
    <row r="1089" s="53" customFormat="1" spans="1:5">
      <c r="A1089" s="92" t="s">
        <v>864</v>
      </c>
      <c r="B1089" s="65"/>
      <c r="C1089" s="65"/>
      <c r="D1089" s="68" t="str">
        <f t="shared" si="17"/>
        <v/>
      </c>
      <c r="E1089" s="63"/>
    </row>
    <row r="1090" s="53" customFormat="1" spans="1:5">
      <c r="A1090" s="92" t="s">
        <v>865</v>
      </c>
      <c r="B1090" s="90">
        <f>SUM(B1091,B1118,B1133)</f>
        <v>5791</v>
      </c>
      <c r="C1090" s="90">
        <f>SUM(C1091,C1118,C1133)</f>
        <v>4708</v>
      </c>
      <c r="D1090" s="68">
        <f t="shared" si="17"/>
        <v>81.3</v>
      </c>
      <c r="E1090" s="63"/>
    </row>
    <row r="1091" s="53" customFormat="1" spans="1:5">
      <c r="A1091" s="92" t="s">
        <v>866</v>
      </c>
      <c r="B1091" s="68">
        <f>SUM(B1092:B1117)</f>
        <v>5328</v>
      </c>
      <c r="C1091" s="68">
        <f>SUM(C1092:C1117)</f>
        <v>4509</v>
      </c>
      <c r="D1091" s="68">
        <f t="shared" si="17"/>
        <v>84.6</v>
      </c>
      <c r="E1091" s="63"/>
    </row>
    <row r="1092" s="53" customFormat="1" spans="1:5">
      <c r="A1092" s="92" t="s">
        <v>43</v>
      </c>
      <c r="B1092" s="65">
        <v>2205</v>
      </c>
      <c r="C1092" s="65">
        <v>1307</v>
      </c>
      <c r="D1092" s="68">
        <f t="shared" si="17"/>
        <v>59.3</v>
      </c>
      <c r="E1092" s="63"/>
    </row>
    <row r="1093" s="53" customFormat="1" spans="1:5">
      <c r="A1093" s="92" t="s">
        <v>44</v>
      </c>
      <c r="B1093" s="65"/>
      <c r="C1093" s="65"/>
      <c r="D1093" s="68" t="str">
        <f t="shared" si="17"/>
        <v/>
      </c>
      <c r="E1093" s="63"/>
    </row>
    <row r="1094" s="53" customFormat="1" spans="1:5">
      <c r="A1094" s="92" t="s">
        <v>45</v>
      </c>
      <c r="B1094" s="65"/>
      <c r="C1094" s="65"/>
      <c r="D1094" s="68" t="str">
        <f t="shared" si="17"/>
        <v/>
      </c>
      <c r="E1094" s="63"/>
    </row>
    <row r="1095" s="53" customFormat="1" spans="1:5">
      <c r="A1095" s="92" t="s">
        <v>867</v>
      </c>
      <c r="B1095" s="65"/>
      <c r="C1095" s="65">
        <v>289</v>
      </c>
      <c r="D1095" s="68" t="str">
        <f t="shared" si="17"/>
        <v/>
      </c>
      <c r="E1095" s="63"/>
    </row>
    <row r="1096" s="53" customFormat="1" spans="1:5">
      <c r="A1096" s="92" t="s">
        <v>868</v>
      </c>
      <c r="B1096" s="65">
        <v>285</v>
      </c>
      <c r="C1096" s="65"/>
      <c r="D1096" s="68">
        <f t="shared" si="17"/>
        <v>0</v>
      </c>
      <c r="E1096" s="63"/>
    </row>
    <row r="1097" s="53" customFormat="1" spans="1:5">
      <c r="A1097" s="92" t="s">
        <v>869</v>
      </c>
      <c r="B1097" s="65"/>
      <c r="C1097" s="65"/>
      <c r="D1097" s="68" t="str">
        <f t="shared" si="17"/>
        <v/>
      </c>
      <c r="E1097" s="63"/>
    </row>
    <row r="1098" s="53" customFormat="1" spans="1:5">
      <c r="A1098" s="92" t="s">
        <v>870</v>
      </c>
      <c r="B1098" s="65"/>
      <c r="C1098" s="65"/>
      <c r="D1098" s="68" t="str">
        <f t="shared" si="17"/>
        <v/>
      </c>
      <c r="E1098" s="63"/>
    </row>
    <row r="1099" s="53" customFormat="1" spans="1:5">
      <c r="A1099" s="92" t="s">
        <v>871</v>
      </c>
      <c r="B1099" s="65"/>
      <c r="C1099" s="65">
        <v>328</v>
      </c>
      <c r="D1099" s="68" t="str">
        <f t="shared" si="17"/>
        <v/>
      </c>
      <c r="E1099" s="63"/>
    </row>
    <row r="1100" s="53" customFormat="1" spans="1:5">
      <c r="A1100" s="92" t="s">
        <v>872</v>
      </c>
      <c r="B1100" s="65"/>
      <c r="C1100" s="65"/>
      <c r="D1100" s="68" t="str">
        <f t="shared" si="17"/>
        <v/>
      </c>
      <c r="E1100" s="63"/>
    </row>
    <row r="1101" s="53" customFormat="1" spans="1:5">
      <c r="A1101" s="92" t="s">
        <v>873</v>
      </c>
      <c r="B1101" s="65"/>
      <c r="C1101" s="65"/>
      <c r="D1101" s="68" t="str">
        <f t="shared" si="17"/>
        <v/>
      </c>
      <c r="E1101" s="63"/>
    </row>
    <row r="1102" s="53" customFormat="1" spans="1:5">
      <c r="A1102" s="92" t="s">
        <v>874</v>
      </c>
      <c r="B1102" s="65"/>
      <c r="C1102" s="65"/>
      <c r="D1102" s="68" t="str">
        <f t="shared" si="17"/>
        <v/>
      </c>
      <c r="E1102" s="63"/>
    </row>
    <row r="1103" s="53" customFormat="1" spans="1:5">
      <c r="A1103" s="92" t="s">
        <v>875</v>
      </c>
      <c r="B1103" s="65"/>
      <c r="C1103" s="65"/>
      <c r="D1103" s="68" t="str">
        <f t="shared" si="17"/>
        <v/>
      </c>
      <c r="E1103" s="63"/>
    </row>
    <row r="1104" s="53" customFormat="1" spans="1:5">
      <c r="A1104" s="92" t="s">
        <v>876</v>
      </c>
      <c r="B1104" s="65"/>
      <c r="C1104" s="65"/>
      <c r="D1104" s="68" t="str">
        <f t="shared" si="17"/>
        <v/>
      </c>
      <c r="E1104" s="63"/>
    </row>
    <row r="1105" s="53" customFormat="1" spans="1:5">
      <c r="A1105" s="92" t="s">
        <v>877</v>
      </c>
      <c r="B1105" s="65"/>
      <c r="C1105" s="65"/>
      <c r="D1105" s="68" t="str">
        <f t="shared" si="17"/>
        <v/>
      </c>
      <c r="E1105" s="63"/>
    </row>
    <row r="1106" s="53" customFormat="1" spans="1:5">
      <c r="A1106" s="92" t="s">
        <v>878</v>
      </c>
      <c r="B1106" s="65"/>
      <c r="C1106" s="65"/>
      <c r="D1106" s="68" t="str">
        <f t="shared" si="17"/>
        <v/>
      </c>
      <c r="E1106" s="63"/>
    </row>
    <row r="1107" s="53" customFormat="1" spans="1:5">
      <c r="A1107" s="92" t="s">
        <v>879</v>
      </c>
      <c r="B1107" s="65"/>
      <c r="C1107" s="65"/>
      <c r="D1107" s="68" t="str">
        <f t="shared" si="17"/>
        <v/>
      </c>
      <c r="E1107" s="63"/>
    </row>
    <row r="1108" s="53" customFormat="1" spans="1:5">
      <c r="A1108" s="92" t="s">
        <v>880</v>
      </c>
      <c r="B1108" s="65"/>
      <c r="C1108" s="65"/>
      <c r="D1108" s="68" t="str">
        <f t="shared" si="17"/>
        <v/>
      </c>
      <c r="E1108" s="63"/>
    </row>
    <row r="1109" s="53" customFormat="1" spans="1:5">
      <c r="A1109" s="92" t="s">
        <v>881</v>
      </c>
      <c r="B1109" s="65"/>
      <c r="C1109" s="65"/>
      <c r="D1109" s="68" t="str">
        <f t="shared" si="17"/>
        <v/>
      </c>
      <c r="E1109" s="63"/>
    </row>
    <row r="1110" s="53" customFormat="1" spans="1:5">
      <c r="A1110" s="92" t="s">
        <v>882</v>
      </c>
      <c r="B1110" s="65"/>
      <c r="C1110" s="65"/>
      <c r="D1110" s="68" t="str">
        <f t="shared" si="17"/>
        <v/>
      </c>
      <c r="E1110" s="63"/>
    </row>
    <row r="1111" s="53" customFormat="1" spans="1:5">
      <c r="A1111" s="92" t="s">
        <v>883</v>
      </c>
      <c r="B1111" s="65"/>
      <c r="C1111" s="65"/>
      <c r="D1111" s="68" t="str">
        <f t="shared" ref="D1111:D1174" si="18">IF(B1111=0,"",ROUND(C1111/B1111*100,1))</f>
        <v/>
      </c>
      <c r="E1111" s="63"/>
    </row>
    <row r="1112" s="53" customFormat="1" spans="1:5">
      <c r="A1112" s="92" t="s">
        <v>884</v>
      </c>
      <c r="B1112" s="65"/>
      <c r="C1112" s="65"/>
      <c r="D1112" s="68" t="str">
        <f t="shared" si="18"/>
        <v/>
      </c>
      <c r="E1112" s="63"/>
    </row>
    <row r="1113" s="53" customFormat="1" spans="1:5">
      <c r="A1113" s="92" t="s">
        <v>885</v>
      </c>
      <c r="B1113" s="65"/>
      <c r="C1113" s="65"/>
      <c r="D1113" s="68" t="str">
        <f t="shared" si="18"/>
        <v/>
      </c>
      <c r="E1113" s="63"/>
    </row>
    <row r="1114" s="53" customFormat="1" spans="1:5">
      <c r="A1114" s="92" t="s">
        <v>886</v>
      </c>
      <c r="B1114" s="65"/>
      <c r="C1114" s="65"/>
      <c r="D1114" s="68" t="str">
        <f t="shared" si="18"/>
        <v/>
      </c>
      <c r="E1114" s="63"/>
    </row>
    <row r="1115" s="53" customFormat="1" spans="1:5">
      <c r="A1115" s="92" t="s">
        <v>887</v>
      </c>
      <c r="B1115" s="65">
        <v>125</v>
      </c>
      <c r="C1115" s="65"/>
      <c r="D1115" s="68">
        <f t="shared" si="18"/>
        <v>0</v>
      </c>
      <c r="E1115" s="63"/>
    </row>
    <row r="1116" s="53" customFormat="1" spans="1:5">
      <c r="A1116" s="92" t="s">
        <v>52</v>
      </c>
      <c r="B1116" s="65"/>
      <c r="C1116" s="65">
        <v>585</v>
      </c>
      <c r="D1116" s="68" t="str">
        <f t="shared" si="18"/>
        <v/>
      </c>
      <c r="E1116" s="63"/>
    </row>
    <row r="1117" s="53" customFormat="1" spans="1:5">
      <c r="A1117" s="92" t="s">
        <v>888</v>
      </c>
      <c r="B1117" s="65">
        <v>2713</v>
      </c>
      <c r="C1117" s="65">
        <v>2000</v>
      </c>
      <c r="D1117" s="68">
        <f t="shared" si="18"/>
        <v>73.7</v>
      </c>
      <c r="E1117" s="63"/>
    </row>
    <row r="1118" s="53" customFormat="1" spans="1:5">
      <c r="A1118" s="92" t="s">
        <v>889</v>
      </c>
      <c r="B1118" s="68">
        <f>SUM(B1119:B1132)</f>
        <v>463</v>
      </c>
      <c r="C1118" s="68">
        <f>SUM(C1119:C1132)</f>
        <v>199</v>
      </c>
      <c r="D1118" s="68">
        <f t="shared" si="18"/>
        <v>43</v>
      </c>
      <c r="E1118" s="63"/>
    </row>
    <row r="1119" s="53" customFormat="1" spans="1:5">
      <c r="A1119" s="92" t="s">
        <v>43</v>
      </c>
      <c r="B1119" s="65"/>
      <c r="C1119" s="65">
        <v>69</v>
      </c>
      <c r="D1119" s="68" t="str">
        <f t="shared" si="18"/>
        <v/>
      </c>
      <c r="E1119" s="63"/>
    </row>
    <row r="1120" s="53" customFormat="1" spans="1:5">
      <c r="A1120" s="92" t="s">
        <v>44</v>
      </c>
      <c r="B1120" s="65"/>
      <c r="C1120" s="65"/>
      <c r="D1120" s="68" t="str">
        <f t="shared" si="18"/>
        <v/>
      </c>
      <c r="E1120" s="63"/>
    </row>
    <row r="1121" s="53" customFormat="1" spans="1:5">
      <c r="A1121" s="92" t="s">
        <v>45</v>
      </c>
      <c r="B1121" s="65"/>
      <c r="C1121" s="65"/>
      <c r="D1121" s="68" t="str">
        <f t="shared" si="18"/>
        <v/>
      </c>
      <c r="E1121" s="63"/>
    </row>
    <row r="1122" s="53" customFormat="1" spans="1:5">
      <c r="A1122" s="92" t="s">
        <v>890</v>
      </c>
      <c r="B1122" s="65">
        <v>154</v>
      </c>
      <c r="C1122" s="65"/>
      <c r="D1122" s="68">
        <f t="shared" si="18"/>
        <v>0</v>
      </c>
      <c r="E1122" s="63"/>
    </row>
    <row r="1123" s="53" customFormat="1" spans="1:5">
      <c r="A1123" s="92" t="s">
        <v>891</v>
      </c>
      <c r="B1123" s="65"/>
      <c r="C1123" s="65">
        <v>3</v>
      </c>
      <c r="D1123" s="68" t="str">
        <f t="shared" si="18"/>
        <v/>
      </c>
      <c r="E1123" s="63"/>
    </row>
    <row r="1124" s="53" customFormat="1" spans="1:5">
      <c r="A1124" s="92" t="s">
        <v>892</v>
      </c>
      <c r="B1124" s="65"/>
      <c r="C1124" s="65"/>
      <c r="D1124" s="68" t="str">
        <f t="shared" si="18"/>
        <v/>
      </c>
      <c r="E1124" s="63"/>
    </row>
    <row r="1125" s="53" customFormat="1" spans="1:5">
      <c r="A1125" s="92" t="s">
        <v>893</v>
      </c>
      <c r="B1125" s="65"/>
      <c r="C1125" s="65"/>
      <c r="D1125" s="68" t="str">
        <f t="shared" si="18"/>
        <v/>
      </c>
      <c r="E1125" s="63"/>
    </row>
    <row r="1126" s="53" customFormat="1" spans="1:5">
      <c r="A1126" s="92" t="s">
        <v>894</v>
      </c>
      <c r="B1126" s="65"/>
      <c r="C1126" s="65">
        <v>14</v>
      </c>
      <c r="D1126" s="68" t="str">
        <f t="shared" si="18"/>
        <v/>
      </c>
      <c r="E1126" s="63"/>
    </row>
    <row r="1127" s="53" customFormat="1" spans="1:5">
      <c r="A1127" s="92" t="s">
        <v>895</v>
      </c>
      <c r="B1127" s="65"/>
      <c r="C1127" s="65">
        <v>54</v>
      </c>
      <c r="D1127" s="68" t="str">
        <f t="shared" si="18"/>
        <v/>
      </c>
      <c r="E1127" s="63"/>
    </row>
    <row r="1128" s="53" customFormat="1" spans="1:5">
      <c r="A1128" s="92" t="s">
        <v>896</v>
      </c>
      <c r="B1128" s="65"/>
      <c r="C1128" s="65"/>
      <c r="D1128" s="68" t="str">
        <f t="shared" si="18"/>
        <v/>
      </c>
      <c r="E1128" s="63"/>
    </row>
    <row r="1129" s="53" customFormat="1" spans="1:5">
      <c r="A1129" s="92" t="s">
        <v>897</v>
      </c>
      <c r="B1129" s="65"/>
      <c r="C1129" s="65"/>
      <c r="D1129" s="68" t="str">
        <f t="shared" si="18"/>
        <v/>
      </c>
      <c r="E1129" s="63"/>
    </row>
    <row r="1130" s="53" customFormat="1" spans="1:5">
      <c r="A1130" s="92" t="s">
        <v>898</v>
      </c>
      <c r="B1130" s="65"/>
      <c r="C1130" s="65"/>
      <c r="D1130" s="68" t="str">
        <f t="shared" si="18"/>
        <v/>
      </c>
      <c r="E1130" s="63"/>
    </row>
    <row r="1131" s="53" customFormat="1" spans="1:5">
      <c r="A1131" s="92" t="s">
        <v>899</v>
      </c>
      <c r="B1131" s="65"/>
      <c r="C1131" s="65"/>
      <c r="D1131" s="68" t="str">
        <f t="shared" si="18"/>
        <v/>
      </c>
      <c r="E1131" s="63"/>
    </row>
    <row r="1132" s="53" customFormat="1" spans="1:5">
      <c r="A1132" s="92" t="s">
        <v>900</v>
      </c>
      <c r="B1132" s="65">
        <v>309</v>
      </c>
      <c r="C1132" s="65">
        <v>59</v>
      </c>
      <c r="D1132" s="68">
        <f t="shared" si="18"/>
        <v>19.1</v>
      </c>
      <c r="E1132" s="63"/>
    </row>
    <row r="1133" s="53" customFormat="1" spans="1:5">
      <c r="A1133" s="92" t="s">
        <v>901</v>
      </c>
      <c r="B1133" s="65"/>
      <c r="C1133" s="65"/>
      <c r="D1133" s="68" t="str">
        <f t="shared" si="18"/>
        <v/>
      </c>
      <c r="E1133" s="63"/>
    </row>
    <row r="1134" s="53" customFormat="1" spans="1:5">
      <c r="A1134" s="92" t="s">
        <v>902</v>
      </c>
      <c r="B1134" s="90">
        <f>SUM(B1135,B1146,B1150)</f>
        <v>12947</v>
      </c>
      <c r="C1134" s="90">
        <f>SUM(C1135,C1146,C1150)</f>
        <v>12329</v>
      </c>
      <c r="D1134" s="68">
        <f t="shared" si="18"/>
        <v>95.2</v>
      </c>
      <c r="E1134" s="63"/>
    </row>
    <row r="1135" s="53" customFormat="1" spans="1:5">
      <c r="A1135" s="92" t="s">
        <v>903</v>
      </c>
      <c r="B1135" s="68">
        <f>SUM(B1136:B1145)</f>
        <v>5390</v>
      </c>
      <c r="C1135" s="68">
        <f>SUM(C1136:C1145)</f>
        <v>4270</v>
      </c>
      <c r="D1135" s="68">
        <f t="shared" si="18"/>
        <v>79.2</v>
      </c>
      <c r="E1135" s="63"/>
    </row>
    <row r="1136" s="53" customFormat="1" spans="1:5">
      <c r="A1136" s="92" t="s">
        <v>904</v>
      </c>
      <c r="B1136" s="65"/>
      <c r="C1136" s="65"/>
      <c r="D1136" s="68" t="str">
        <f t="shared" si="18"/>
        <v/>
      </c>
      <c r="E1136" s="63"/>
    </row>
    <row r="1137" s="53" customFormat="1" spans="1:5">
      <c r="A1137" s="92" t="s">
        <v>905</v>
      </c>
      <c r="B1137" s="65"/>
      <c r="C1137" s="65"/>
      <c r="D1137" s="68" t="str">
        <f t="shared" si="18"/>
        <v/>
      </c>
      <c r="E1137" s="63"/>
    </row>
    <row r="1138" s="53" customFormat="1" spans="1:5">
      <c r="A1138" s="92" t="s">
        <v>906</v>
      </c>
      <c r="B1138" s="65">
        <v>268</v>
      </c>
      <c r="C1138" s="65">
        <v>1491</v>
      </c>
      <c r="D1138" s="68">
        <f t="shared" si="18"/>
        <v>556.3</v>
      </c>
      <c r="E1138" s="63"/>
    </row>
    <row r="1139" s="53" customFormat="1" spans="1:5">
      <c r="A1139" s="92" t="s">
        <v>907</v>
      </c>
      <c r="B1139" s="65"/>
      <c r="C1139" s="65"/>
      <c r="D1139" s="68" t="str">
        <f t="shared" si="18"/>
        <v/>
      </c>
      <c r="E1139" s="63"/>
    </row>
    <row r="1140" s="53" customFormat="1" spans="1:5">
      <c r="A1140" s="92" t="s">
        <v>908</v>
      </c>
      <c r="B1140" s="65">
        <v>3168</v>
      </c>
      <c r="C1140" s="65">
        <v>1274</v>
      </c>
      <c r="D1140" s="68">
        <f t="shared" si="18"/>
        <v>40.2</v>
      </c>
      <c r="E1140" s="63"/>
    </row>
    <row r="1141" s="53" customFormat="1" spans="1:5">
      <c r="A1141" s="92" t="s">
        <v>909</v>
      </c>
      <c r="B1141" s="65"/>
      <c r="C1141" s="65">
        <v>700</v>
      </c>
      <c r="D1141" s="68" t="str">
        <f t="shared" si="18"/>
        <v/>
      </c>
      <c r="E1141" s="63"/>
    </row>
    <row r="1142" s="53" customFormat="1" spans="1:5">
      <c r="A1142" s="92" t="s">
        <v>910</v>
      </c>
      <c r="B1142" s="65">
        <v>22</v>
      </c>
      <c r="C1142" s="65">
        <v>300</v>
      </c>
      <c r="D1142" s="68">
        <f t="shared" si="18"/>
        <v>1363.6</v>
      </c>
      <c r="E1142" s="63"/>
    </row>
    <row r="1143" s="53" customFormat="1" spans="1:5">
      <c r="A1143" s="92" t="s">
        <v>911</v>
      </c>
      <c r="B1143" s="65"/>
      <c r="C1143" s="65">
        <v>505</v>
      </c>
      <c r="D1143" s="68" t="str">
        <f t="shared" si="18"/>
        <v/>
      </c>
      <c r="E1143" s="63"/>
    </row>
    <row r="1144" s="53" customFormat="1" spans="1:5">
      <c r="A1144" s="92" t="s">
        <v>912</v>
      </c>
      <c r="B1144" s="65"/>
      <c r="C1144" s="65"/>
      <c r="D1144" s="68" t="str">
        <f t="shared" si="18"/>
        <v/>
      </c>
      <c r="E1144" s="63"/>
    </row>
    <row r="1145" s="53" customFormat="1" spans="1:5">
      <c r="A1145" s="92" t="s">
        <v>913</v>
      </c>
      <c r="B1145" s="65">
        <v>1932</v>
      </c>
      <c r="C1145" s="65"/>
      <c r="D1145" s="68">
        <f t="shared" si="18"/>
        <v>0</v>
      </c>
      <c r="E1145" s="63"/>
    </row>
    <row r="1146" s="53" customFormat="1" spans="1:5">
      <c r="A1146" s="92" t="s">
        <v>914</v>
      </c>
      <c r="B1146" s="68">
        <f>SUM(B1147:B1149)</f>
        <v>7536</v>
      </c>
      <c r="C1146" s="68">
        <f>SUM(C1147:C1149)</f>
        <v>8059</v>
      </c>
      <c r="D1146" s="68">
        <f t="shared" si="18"/>
        <v>106.9</v>
      </c>
      <c r="E1146" s="63"/>
    </row>
    <row r="1147" s="53" customFormat="1" spans="1:5">
      <c r="A1147" s="92" t="s">
        <v>915</v>
      </c>
      <c r="B1147" s="65">
        <v>7536</v>
      </c>
      <c r="C1147" s="65">
        <v>8059</v>
      </c>
      <c r="D1147" s="68">
        <f t="shared" si="18"/>
        <v>106.9</v>
      </c>
      <c r="E1147" s="63"/>
    </row>
    <row r="1148" s="53" customFormat="1" spans="1:5">
      <c r="A1148" s="92" t="s">
        <v>916</v>
      </c>
      <c r="B1148" s="65"/>
      <c r="C1148" s="65"/>
      <c r="D1148" s="68" t="str">
        <f t="shared" si="18"/>
        <v/>
      </c>
      <c r="E1148" s="63"/>
    </row>
    <row r="1149" s="53" customFormat="1" spans="1:5">
      <c r="A1149" s="92" t="s">
        <v>917</v>
      </c>
      <c r="B1149" s="65"/>
      <c r="C1149" s="65"/>
      <c r="D1149" s="68" t="str">
        <f t="shared" si="18"/>
        <v/>
      </c>
      <c r="E1149" s="63"/>
    </row>
    <row r="1150" s="53" customFormat="1" spans="1:5">
      <c r="A1150" s="92" t="s">
        <v>918</v>
      </c>
      <c r="B1150" s="68">
        <f>SUM(B1151:B1153)</f>
        <v>21</v>
      </c>
      <c r="C1150" s="68">
        <f>SUM(C1151:C1153)</f>
        <v>0</v>
      </c>
      <c r="D1150" s="68">
        <f t="shared" si="18"/>
        <v>0</v>
      </c>
      <c r="E1150" s="63"/>
    </row>
    <row r="1151" s="53" customFormat="1" spans="1:5">
      <c r="A1151" s="92" t="s">
        <v>919</v>
      </c>
      <c r="B1151" s="65"/>
      <c r="C1151" s="65"/>
      <c r="D1151" s="68" t="str">
        <f t="shared" si="18"/>
        <v/>
      </c>
      <c r="E1151" s="63"/>
    </row>
    <row r="1152" s="53" customFormat="1" spans="1:5">
      <c r="A1152" s="92" t="s">
        <v>920</v>
      </c>
      <c r="B1152" s="65"/>
      <c r="C1152" s="65"/>
      <c r="D1152" s="68" t="str">
        <f t="shared" si="18"/>
        <v/>
      </c>
      <c r="E1152" s="63"/>
    </row>
    <row r="1153" s="53" customFormat="1" spans="1:5">
      <c r="A1153" s="92" t="s">
        <v>921</v>
      </c>
      <c r="B1153" s="65">
        <v>21</v>
      </c>
      <c r="C1153" s="65"/>
      <c r="D1153" s="68">
        <f t="shared" si="18"/>
        <v>0</v>
      </c>
      <c r="E1153" s="63"/>
    </row>
    <row r="1154" s="53" customFormat="1" spans="1:5">
      <c r="A1154" s="92" t="s">
        <v>922</v>
      </c>
      <c r="B1154" s="90">
        <f>SUM(B1155,B1170,B1184,B1189,B1195)</f>
        <v>1915</v>
      </c>
      <c r="C1154" s="90">
        <f>SUM(C1155,C1170,C1184,C1189,C1195)</f>
        <v>3250</v>
      </c>
      <c r="D1154" s="68">
        <f t="shared" si="18"/>
        <v>169.7</v>
      </c>
      <c r="E1154" s="63"/>
    </row>
    <row r="1155" s="53" customFormat="1" spans="1:5">
      <c r="A1155" s="92" t="s">
        <v>923</v>
      </c>
      <c r="B1155" s="68">
        <f>SUM(B1156:B1169)</f>
        <v>1647</v>
      </c>
      <c r="C1155" s="68">
        <f>SUM(C1156:C1169)</f>
        <v>3167</v>
      </c>
      <c r="D1155" s="68">
        <f t="shared" si="18"/>
        <v>192.3</v>
      </c>
      <c r="E1155" s="63"/>
    </row>
    <row r="1156" s="53" customFormat="1" spans="1:5">
      <c r="A1156" s="92" t="s">
        <v>43</v>
      </c>
      <c r="B1156" s="65">
        <v>136</v>
      </c>
      <c r="C1156" s="65"/>
      <c r="D1156" s="68">
        <f t="shared" si="18"/>
        <v>0</v>
      </c>
      <c r="E1156" s="63"/>
    </row>
    <row r="1157" s="53" customFormat="1" spans="1:5">
      <c r="A1157" s="92" t="s">
        <v>44</v>
      </c>
      <c r="B1157" s="65"/>
      <c r="C1157" s="65"/>
      <c r="D1157" s="68" t="str">
        <f t="shared" si="18"/>
        <v/>
      </c>
      <c r="E1157" s="63"/>
    </row>
    <row r="1158" s="53" customFormat="1" spans="1:5">
      <c r="A1158" s="92" t="s">
        <v>45</v>
      </c>
      <c r="B1158" s="65"/>
      <c r="C1158" s="65"/>
      <c r="D1158" s="68" t="str">
        <f t="shared" si="18"/>
        <v/>
      </c>
      <c r="E1158" s="63"/>
    </row>
    <row r="1159" s="53" customFormat="1" spans="1:5">
      <c r="A1159" s="92" t="s">
        <v>924</v>
      </c>
      <c r="B1159" s="65"/>
      <c r="C1159" s="65"/>
      <c r="D1159" s="68" t="str">
        <f t="shared" si="18"/>
        <v/>
      </c>
      <c r="E1159" s="63"/>
    </row>
    <row r="1160" s="53" customFormat="1" spans="1:5">
      <c r="A1160" s="92" t="s">
        <v>925</v>
      </c>
      <c r="B1160" s="65"/>
      <c r="C1160" s="65"/>
      <c r="D1160" s="68" t="str">
        <f t="shared" si="18"/>
        <v/>
      </c>
      <c r="E1160" s="63"/>
    </row>
    <row r="1161" s="53" customFormat="1" spans="1:5">
      <c r="A1161" s="92" t="s">
        <v>926</v>
      </c>
      <c r="B1161" s="65"/>
      <c r="C1161" s="65"/>
      <c r="D1161" s="68" t="str">
        <f t="shared" si="18"/>
        <v/>
      </c>
      <c r="E1161" s="63"/>
    </row>
    <row r="1162" s="53" customFormat="1" spans="1:5">
      <c r="A1162" s="92" t="s">
        <v>927</v>
      </c>
      <c r="B1162" s="65"/>
      <c r="C1162" s="65"/>
      <c r="D1162" s="68" t="str">
        <f t="shared" si="18"/>
        <v/>
      </c>
      <c r="E1162" s="63"/>
    </row>
    <row r="1163" s="53" customFormat="1" spans="1:5">
      <c r="A1163" s="92" t="s">
        <v>928</v>
      </c>
      <c r="B1163" s="65"/>
      <c r="C1163" s="65"/>
      <c r="D1163" s="68" t="str">
        <f t="shared" si="18"/>
        <v/>
      </c>
      <c r="E1163" s="63"/>
    </row>
    <row r="1164" s="53" customFormat="1" spans="1:5">
      <c r="A1164" s="92" t="s">
        <v>929</v>
      </c>
      <c r="B1164" s="65"/>
      <c r="C1164" s="65"/>
      <c r="D1164" s="68" t="str">
        <f t="shared" si="18"/>
        <v/>
      </c>
      <c r="E1164" s="63"/>
    </row>
    <row r="1165" s="53" customFormat="1" spans="1:5">
      <c r="A1165" s="92" t="s">
        <v>930</v>
      </c>
      <c r="B1165" s="65"/>
      <c r="C1165" s="65"/>
      <c r="D1165" s="68" t="str">
        <f t="shared" si="18"/>
        <v/>
      </c>
      <c r="E1165" s="63"/>
    </row>
    <row r="1166" s="53" customFormat="1" spans="1:5">
      <c r="A1166" s="92" t="s">
        <v>931</v>
      </c>
      <c r="B1166" s="65"/>
      <c r="C1166" s="65"/>
      <c r="D1166" s="68" t="str">
        <f t="shared" si="18"/>
        <v/>
      </c>
      <c r="E1166" s="63"/>
    </row>
    <row r="1167" s="53" customFormat="1" spans="1:5">
      <c r="A1167" s="92" t="s">
        <v>932</v>
      </c>
      <c r="B1167" s="65"/>
      <c r="C1167" s="65"/>
      <c r="D1167" s="68" t="str">
        <f t="shared" si="18"/>
        <v/>
      </c>
      <c r="E1167" s="63"/>
    </row>
    <row r="1168" s="53" customFormat="1" spans="1:5">
      <c r="A1168" s="92" t="s">
        <v>52</v>
      </c>
      <c r="B1168" s="65">
        <v>50</v>
      </c>
      <c r="C1168" s="65"/>
      <c r="D1168" s="68">
        <f t="shared" si="18"/>
        <v>0</v>
      </c>
      <c r="E1168" s="63"/>
    </row>
    <row r="1169" s="53" customFormat="1" spans="1:5">
      <c r="A1169" s="92" t="s">
        <v>933</v>
      </c>
      <c r="B1169" s="65">
        <v>1461</v>
      </c>
      <c r="C1169" s="65">
        <v>3167</v>
      </c>
      <c r="D1169" s="68">
        <f t="shared" si="18"/>
        <v>216.8</v>
      </c>
      <c r="E1169" s="63"/>
    </row>
    <row r="1170" s="53" customFormat="1" spans="1:5">
      <c r="A1170" s="92" t="s">
        <v>934</v>
      </c>
      <c r="B1170" s="68">
        <f>SUM(B1171:B1183)</f>
        <v>268</v>
      </c>
      <c r="C1170" s="68">
        <f>SUM(C1171:C1183)</f>
        <v>83</v>
      </c>
      <c r="D1170" s="68">
        <f t="shared" si="18"/>
        <v>31</v>
      </c>
      <c r="E1170" s="63"/>
    </row>
    <row r="1171" s="53" customFormat="1" spans="1:5">
      <c r="A1171" s="92" t="s">
        <v>43</v>
      </c>
      <c r="B1171" s="65">
        <v>97</v>
      </c>
      <c r="C1171" s="65">
        <v>43</v>
      </c>
      <c r="D1171" s="68">
        <f t="shared" si="18"/>
        <v>44.3</v>
      </c>
      <c r="E1171" s="63"/>
    </row>
    <row r="1172" s="53" customFormat="1" spans="1:5">
      <c r="A1172" s="92" t="s">
        <v>44</v>
      </c>
      <c r="B1172" s="65"/>
      <c r="C1172" s="65"/>
      <c r="D1172" s="68" t="str">
        <f t="shared" si="18"/>
        <v/>
      </c>
      <c r="E1172" s="63"/>
    </row>
    <row r="1173" s="53" customFormat="1" spans="1:5">
      <c r="A1173" s="92" t="s">
        <v>45</v>
      </c>
      <c r="B1173" s="65"/>
      <c r="C1173" s="65"/>
      <c r="D1173" s="68" t="str">
        <f t="shared" si="18"/>
        <v/>
      </c>
      <c r="E1173" s="63"/>
    </row>
    <row r="1174" s="53" customFormat="1" spans="1:5">
      <c r="A1174" s="92" t="s">
        <v>935</v>
      </c>
      <c r="B1174" s="65"/>
      <c r="C1174" s="65"/>
      <c r="D1174" s="68" t="str">
        <f t="shared" si="18"/>
        <v/>
      </c>
      <c r="E1174" s="63"/>
    </row>
    <row r="1175" s="53" customFormat="1" spans="1:5">
      <c r="A1175" s="92" t="s">
        <v>936</v>
      </c>
      <c r="B1175" s="65"/>
      <c r="C1175" s="65"/>
      <c r="D1175" s="68" t="str">
        <f t="shared" ref="D1175:D1238" si="19">IF(B1175=0,"",ROUND(C1175/B1175*100,1))</f>
        <v/>
      </c>
      <c r="E1175" s="63"/>
    </row>
    <row r="1176" s="53" customFormat="1" spans="1:5">
      <c r="A1176" s="92" t="s">
        <v>937</v>
      </c>
      <c r="B1176" s="65"/>
      <c r="C1176" s="65">
        <v>10</v>
      </c>
      <c r="D1176" s="68" t="str">
        <f t="shared" si="19"/>
        <v/>
      </c>
      <c r="E1176" s="63"/>
    </row>
    <row r="1177" s="53" customFormat="1" spans="1:5">
      <c r="A1177" s="92" t="s">
        <v>938</v>
      </c>
      <c r="B1177" s="65"/>
      <c r="C1177" s="65"/>
      <c r="D1177" s="68" t="str">
        <f t="shared" si="19"/>
        <v/>
      </c>
      <c r="E1177" s="63"/>
    </row>
    <row r="1178" s="53" customFormat="1" spans="1:5">
      <c r="A1178" s="92" t="s">
        <v>939</v>
      </c>
      <c r="B1178" s="65"/>
      <c r="C1178" s="65"/>
      <c r="D1178" s="68" t="str">
        <f t="shared" si="19"/>
        <v/>
      </c>
      <c r="E1178" s="63"/>
    </row>
    <row r="1179" s="53" customFormat="1" spans="1:5">
      <c r="A1179" s="92" t="s">
        <v>940</v>
      </c>
      <c r="B1179" s="65"/>
      <c r="C1179" s="65"/>
      <c r="D1179" s="68" t="str">
        <f t="shared" si="19"/>
        <v/>
      </c>
      <c r="E1179" s="63"/>
    </row>
    <row r="1180" s="53" customFormat="1" spans="1:5">
      <c r="A1180" s="92" t="s">
        <v>941</v>
      </c>
      <c r="B1180" s="65"/>
      <c r="C1180" s="65"/>
      <c r="D1180" s="68" t="str">
        <f t="shared" si="19"/>
        <v/>
      </c>
      <c r="E1180" s="63"/>
    </row>
    <row r="1181" s="53" customFormat="1" spans="1:5">
      <c r="A1181" s="92" t="s">
        <v>942</v>
      </c>
      <c r="B1181" s="65"/>
      <c r="C1181" s="65"/>
      <c r="D1181" s="68" t="str">
        <f t="shared" si="19"/>
        <v/>
      </c>
      <c r="E1181" s="63"/>
    </row>
    <row r="1182" s="53" customFormat="1" spans="1:5">
      <c r="A1182" s="92" t="s">
        <v>52</v>
      </c>
      <c r="B1182" s="65">
        <v>7</v>
      </c>
      <c r="C1182" s="65"/>
      <c r="D1182" s="68">
        <f t="shared" si="19"/>
        <v>0</v>
      </c>
      <c r="E1182" s="63"/>
    </row>
    <row r="1183" s="53" customFormat="1" spans="1:5">
      <c r="A1183" s="92" t="s">
        <v>943</v>
      </c>
      <c r="B1183" s="65">
        <v>164</v>
      </c>
      <c r="C1183" s="65">
        <v>30</v>
      </c>
      <c r="D1183" s="68">
        <f t="shared" si="19"/>
        <v>18.3</v>
      </c>
      <c r="E1183" s="63"/>
    </row>
    <row r="1184" s="53" customFormat="1" spans="1:5">
      <c r="A1184" s="92" t="s">
        <v>944</v>
      </c>
      <c r="B1184" s="68">
        <f>SUM(B1185:B1188)</f>
        <v>0</v>
      </c>
      <c r="C1184" s="68">
        <f>SUM(C1185:C1188)</f>
        <v>0</v>
      </c>
      <c r="D1184" s="68" t="str">
        <f t="shared" si="19"/>
        <v/>
      </c>
      <c r="E1184" s="63"/>
    </row>
    <row r="1185" s="53" customFormat="1" spans="1:5">
      <c r="A1185" s="92" t="s">
        <v>945</v>
      </c>
      <c r="B1185" s="65"/>
      <c r="C1185" s="65"/>
      <c r="D1185" s="68" t="str">
        <f t="shared" si="19"/>
        <v/>
      </c>
      <c r="E1185" s="63"/>
    </row>
    <row r="1186" s="53" customFormat="1" spans="1:5">
      <c r="A1186" s="92" t="s">
        <v>946</v>
      </c>
      <c r="B1186" s="65"/>
      <c r="C1186" s="65"/>
      <c r="D1186" s="68" t="str">
        <f t="shared" si="19"/>
        <v/>
      </c>
      <c r="E1186" s="63"/>
    </row>
    <row r="1187" s="53" customFormat="1" spans="1:5">
      <c r="A1187" s="92" t="s">
        <v>947</v>
      </c>
      <c r="B1187" s="65"/>
      <c r="C1187" s="65"/>
      <c r="D1187" s="68" t="str">
        <f t="shared" si="19"/>
        <v/>
      </c>
      <c r="E1187" s="63"/>
    </row>
    <row r="1188" s="53" customFormat="1" spans="1:5">
      <c r="A1188" s="92" t="s">
        <v>948</v>
      </c>
      <c r="B1188" s="65"/>
      <c r="C1188" s="65"/>
      <c r="D1188" s="68" t="str">
        <f t="shared" si="19"/>
        <v/>
      </c>
      <c r="E1188" s="63"/>
    </row>
    <row r="1189" s="53" customFormat="1" spans="1:5">
      <c r="A1189" s="92" t="s">
        <v>949</v>
      </c>
      <c r="B1189" s="68">
        <f>SUM(B1190:B1194)</f>
        <v>0</v>
      </c>
      <c r="C1189" s="68">
        <f>SUM(C1190:C1194)</f>
        <v>0</v>
      </c>
      <c r="D1189" s="68" t="str">
        <f t="shared" si="19"/>
        <v/>
      </c>
      <c r="E1189" s="63"/>
    </row>
    <row r="1190" s="53" customFormat="1" spans="1:5">
      <c r="A1190" s="92" t="s">
        <v>950</v>
      </c>
      <c r="B1190" s="65"/>
      <c r="C1190" s="65"/>
      <c r="D1190" s="68" t="str">
        <f t="shared" si="19"/>
        <v/>
      </c>
      <c r="E1190" s="63"/>
    </row>
    <row r="1191" s="53" customFormat="1" spans="1:5">
      <c r="A1191" s="92" t="s">
        <v>951</v>
      </c>
      <c r="B1191" s="65"/>
      <c r="C1191" s="65"/>
      <c r="D1191" s="68" t="str">
        <f t="shared" si="19"/>
        <v/>
      </c>
      <c r="E1191" s="63"/>
    </row>
    <row r="1192" s="53" customFormat="1" spans="1:5">
      <c r="A1192" s="92" t="s">
        <v>952</v>
      </c>
      <c r="B1192" s="65"/>
      <c r="C1192" s="65"/>
      <c r="D1192" s="68" t="str">
        <f t="shared" si="19"/>
        <v/>
      </c>
      <c r="E1192" s="63"/>
    </row>
    <row r="1193" s="53" customFormat="1" spans="1:5">
      <c r="A1193" s="92" t="s">
        <v>953</v>
      </c>
      <c r="B1193" s="65"/>
      <c r="C1193" s="65"/>
      <c r="D1193" s="68" t="str">
        <f t="shared" si="19"/>
        <v/>
      </c>
      <c r="E1193" s="63"/>
    </row>
    <row r="1194" s="53" customFormat="1" spans="1:5">
      <c r="A1194" s="92" t="s">
        <v>954</v>
      </c>
      <c r="B1194" s="65"/>
      <c r="C1194" s="65"/>
      <c r="D1194" s="68" t="str">
        <f t="shared" si="19"/>
        <v/>
      </c>
      <c r="E1194" s="63"/>
    </row>
    <row r="1195" s="53" customFormat="1" spans="1:5">
      <c r="A1195" s="92" t="s">
        <v>955</v>
      </c>
      <c r="B1195" s="68">
        <f>SUM(B1196:B1206)</f>
        <v>0</v>
      </c>
      <c r="C1195" s="68">
        <f>SUM(C1196:C1206)</f>
        <v>0</v>
      </c>
      <c r="D1195" s="68" t="str">
        <f t="shared" si="19"/>
        <v/>
      </c>
      <c r="E1195" s="63"/>
    </row>
    <row r="1196" s="53" customFormat="1" spans="1:5">
      <c r="A1196" s="92" t="s">
        <v>956</v>
      </c>
      <c r="B1196" s="65"/>
      <c r="C1196" s="65"/>
      <c r="D1196" s="68" t="str">
        <f t="shared" si="19"/>
        <v/>
      </c>
      <c r="E1196" s="63"/>
    </row>
    <row r="1197" s="53" customFormat="1" spans="1:5">
      <c r="A1197" s="92" t="s">
        <v>957</v>
      </c>
      <c r="B1197" s="65"/>
      <c r="C1197" s="65"/>
      <c r="D1197" s="68" t="str">
        <f t="shared" si="19"/>
        <v/>
      </c>
      <c r="E1197" s="63"/>
    </row>
    <row r="1198" s="53" customFormat="1" spans="1:5">
      <c r="A1198" s="92" t="s">
        <v>958</v>
      </c>
      <c r="B1198" s="65"/>
      <c r="C1198" s="65"/>
      <c r="D1198" s="68" t="str">
        <f t="shared" si="19"/>
        <v/>
      </c>
      <c r="E1198" s="63"/>
    </row>
    <row r="1199" s="53" customFormat="1" spans="1:5">
      <c r="A1199" s="92" t="s">
        <v>959</v>
      </c>
      <c r="B1199" s="65"/>
      <c r="C1199" s="65"/>
      <c r="D1199" s="68" t="str">
        <f t="shared" si="19"/>
        <v/>
      </c>
      <c r="E1199" s="63"/>
    </row>
    <row r="1200" s="53" customFormat="1" spans="1:5">
      <c r="A1200" s="92" t="s">
        <v>960</v>
      </c>
      <c r="B1200" s="65"/>
      <c r="C1200" s="65"/>
      <c r="D1200" s="68" t="str">
        <f t="shared" si="19"/>
        <v/>
      </c>
      <c r="E1200" s="63"/>
    </row>
    <row r="1201" s="53" customFormat="1" spans="1:5">
      <c r="A1201" s="92" t="s">
        <v>961</v>
      </c>
      <c r="B1201" s="65"/>
      <c r="C1201" s="65"/>
      <c r="D1201" s="68" t="str">
        <f t="shared" si="19"/>
        <v/>
      </c>
      <c r="E1201" s="63"/>
    </row>
    <row r="1202" s="53" customFormat="1" spans="1:5">
      <c r="A1202" s="92" t="s">
        <v>962</v>
      </c>
      <c r="B1202" s="65"/>
      <c r="C1202" s="65"/>
      <c r="D1202" s="68" t="str">
        <f t="shared" si="19"/>
        <v/>
      </c>
      <c r="E1202" s="63"/>
    </row>
    <row r="1203" s="53" customFormat="1" spans="1:5">
      <c r="A1203" s="92" t="s">
        <v>963</v>
      </c>
      <c r="B1203" s="65"/>
      <c r="C1203" s="65"/>
      <c r="D1203" s="68" t="str">
        <f t="shared" si="19"/>
        <v/>
      </c>
      <c r="E1203" s="63"/>
    </row>
    <row r="1204" s="53" customFormat="1" spans="1:5">
      <c r="A1204" s="92" t="s">
        <v>964</v>
      </c>
      <c r="B1204" s="65"/>
      <c r="C1204" s="65"/>
      <c r="D1204" s="68" t="str">
        <f t="shared" si="19"/>
        <v/>
      </c>
      <c r="E1204" s="63"/>
    </row>
    <row r="1205" s="53" customFormat="1" spans="1:5">
      <c r="A1205" s="92" t="s">
        <v>965</v>
      </c>
      <c r="B1205" s="65"/>
      <c r="C1205" s="65"/>
      <c r="D1205" s="68" t="str">
        <f t="shared" si="19"/>
        <v/>
      </c>
      <c r="E1205" s="63"/>
    </row>
    <row r="1206" s="53" customFormat="1" spans="1:5">
      <c r="A1206" s="92" t="s">
        <v>966</v>
      </c>
      <c r="B1206" s="65"/>
      <c r="C1206" s="65"/>
      <c r="D1206" s="68" t="str">
        <f t="shared" si="19"/>
        <v/>
      </c>
      <c r="E1206" s="63"/>
    </row>
    <row r="1207" s="53" customFormat="1" spans="1:5">
      <c r="A1207" s="92" t="s">
        <v>967</v>
      </c>
      <c r="B1207" s="90">
        <f>SUM(B1208,B1220,B1226,B1232,B1240,B1253,B1257,B1263)</f>
        <v>858</v>
      </c>
      <c r="C1207" s="90">
        <f>SUM(C1208,C1220,C1226,C1232,C1240,C1253,C1257,C1263)</f>
        <v>749</v>
      </c>
      <c r="D1207" s="68">
        <f t="shared" si="19"/>
        <v>87.3</v>
      </c>
      <c r="E1207" s="63"/>
    </row>
    <row r="1208" s="53" customFormat="1" spans="1:5">
      <c r="A1208" s="92" t="s">
        <v>968</v>
      </c>
      <c r="B1208" s="68">
        <f>SUM(B1209:B1219)</f>
        <v>369</v>
      </c>
      <c r="C1208" s="68">
        <f>SUM(C1209:C1219)</f>
        <v>310</v>
      </c>
      <c r="D1208" s="68">
        <f t="shared" si="19"/>
        <v>84</v>
      </c>
      <c r="E1208" s="63"/>
    </row>
    <row r="1209" s="53" customFormat="1" spans="1:5">
      <c r="A1209" s="92" t="s">
        <v>43</v>
      </c>
      <c r="B1209" s="65">
        <v>162</v>
      </c>
      <c r="C1209" s="65">
        <v>202</v>
      </c>
      <c r="D1209" s="68">
        <f t="shared" si="19"/>
        <v>124.7</v>
      </c>
      <c r="E1209" s="63"/>
    </row>
    <row r="1210" s="53" customFormat="1" spans="1:5">
      <c r="A1210" s="92" t="s">
        <v>44</v>
      </c>
      <c r="B1210" s="65"/>
      <c r="C1210" s="65"/>
      <c r="D1210" s="68" t="str">
        <f t="shared" si="19"/>
        <v/>
      </c>
      <c r="E1210" s="63"/>
    </row>
    <row r="1211" s="53" customFormat="1" spans="1:5">
      <c r="A1211" s="92" t="s">
        <v>45</v>
      </c>
      <c r="B1211" s="65"/>
      <c r="C1211" s="65"/>
      <c r="D1211" s="68" t="str">
        <f t="shared" si="19"/>
        <v/>
      </c>
      <c r="E1211" s="63"/>
    </row>
    <row r="1212" s="53" customFormat="1" spans="1:5">
      <c r="A1212" s="92" t="s">
        <v>969</v>
      </c>
      <c r="B1212" s="65"/>
      <c r="C1212" s="65">
        <v>20</v>
      </c>
      <c r="D1212" s="68" t="str">
        <f t="shared" si="19"/>
        <v/>
      </c>
      <c r="E1212" s="63"/>
    </row>
    <row r="1213" s="53" customFormat="1" spans="1:5">
      <c r="A1213" s="92" t="s">
        <v>970</v>
      </c>
      <c r="B1213" s="65"/>
      <c r="C1213" s="65"/>
      <c r="D1213" s="68" t="str">
        <f t="shared" si="19"/>
        <v/>
      </c>
      <c r="E1213" s="63"/>
    </row>
    <row r="1214" s="53" customFormat="1" spans="1:5">
      <c r="A1214" s="92" t="s">
        <v>971</v>
      </c>
      <c r="B1214" s="65"/>
      <c r="C1214" s="65">
        <v>30</v>
      </c>
      <c r="D1214" s="68" t="str">
        <f t="shared" si="19"/>
        <v/>
      </c>
      <c r="E1214" s="63"/>
    </row>
    <row r="1215" s="53" customFormat="1" spans="1:5">
      <c r="A1215" s="92" t="s">
        <v>972</v>
      </c>
      <c r="B1215" s="65"/>
      <c r="C1215" s="65"/>
      <c r="D1215" s="68" t="str">
        <f t="shared" si="19"/>
        <v/>
      </c>
      <c r="E1215" s="63"/>
    </row>
    <row r="1216" s="53" customFormat="1" spans="1:5">
      <c r="A1216" s="92" t="s">
        <v>973</v>
      </c>
      <c r="B1216" s="65"/>
      <c r="C1216" s="65">
        <v>20</v>
      </c>
      <c r="D1216" s="68" t="str">
        <f t="shared" si="19"/>
        <v/>
      </c>
      <c r="E1216" s="63"/>
    </row>
    <row r="1217" s="53" customFormat="1" spans="1:5">
      <c r="A1217" s="92" t="s">
        <v>974</v>
      </c>
      <c r="B1217" s="65"/>
      <c r="C1217" s="65">
        <v>20</v>
      </c>
      <c r="D1217" s="68" t="str">
        <f t="shared" si="19"/>
        <v/>
      </c>
      <c r="E1217" s="63"/>
    </row>
    <row r="1218" s="53" customFormat="1" spans="1:5">
      <c r="A1218" s="92" t="s">
        <v>52</v>
      </c>
      <c r="B1218" s="65"/>
      <c r="C1218" s="65"/>
      <c r="D1218" s="68" t="str">
        <f t="shared" si="19"/>
        <v/>
      </c>
      <c r="E1218" s="63"/>
    </row>
    <row r="1219" s="53" customFormat="1" spans="1:5">
      <c r="A1219" s="92" t="s">
        <v>975</v>
      </c>
      <c r="B1219" s="65">
        <v>207</v>
      </c>
      <c r="C1219" s="65">
        <v>18</v>
      </c>
      <c r="D1219" s="68">
        <f t="shared" si="19"/>
        <v>8.7</v>
      </c>
      <c r="E1219" s="63"/>
    </row>
    <row r="1220" s="53" customFormat="1" spans="1:5">
      <c r="A1220" s="92" t="s">
        <v>976</v>
      </c>
      <c r="B1220" s="68">
        <f>SUM(B1221:B1225)</f>
        <v>313</v>
      </c>
      <c r="C1220" s="68">
        <f>SUM(C1221:C1225)</f>
        <v>439</v>
      </c>
      <c r="D1220" s="68">
        <f t="shared" si="19"/>
        <v>140.3</v>
      </c>
      <c r="E1220" s="63"/>
    </row>
    <row r="1221" s="53" customFormat="1" spans="1:5">
      <c r="A1221" s="92" t="s">
        <v>43</v>
      </c>
      <c r="B1221" s="65">
        <v>292</v>
      </c>
      <c r="C1221" s="65">
        <v>239</v>
      </c>
      <c r="D1221" s="68">
        <f t="shared" si="19"/>
        <v>81.8</v>
      </c>
      <c r="E1221" s="63"/>
    </row>
    <row r="1222" s="53" customFormat="1" spans="1:5">
      <c r="A1222" s="92" t="s">
        <v>374</v>
      </c>
      <c r="B1222" s="65"/>
      <c r="C1222" s="65"/>
      <c r="D1222" s="68" t="str">
        <f t="shared" si="19"/>
        <v/>
      </c>
      <c r="E1222" s="63"/>
    </row>
    <row r="1223" s="53" customFormat="1" spans="1:5">
      <c r="A1223" s="92" t="s">
        <v>45</v>
      </c>
      <c r="B1223" s="65"/>
      <c r="C1223" s="65"/>
      <c r="D1223" s="68" t="str">
        <f t="shared" si="19"/>
        <v/>
      </c>
      <c r="E1223" s="63"/>
    </row>
    <row r="1224" s="53" customFormat="1" spans="1:5">
      <c r="A1224" s="92" t="s">
        <v>977</v>
      </c>
      <c r="B1224" s="65"/>
      <c r="C1224" s="65">
        <v>100</v>
      </c>
      <c r="D1224" s="68" t="str">
        <f t="shared" si="19"/>
        <v/>
      </c>
      <c r="E1224" s="63"/>
    </row>
    <row r="1225" s="53" customFormat="1" spans="1:5">
      <c r="A1225" s="92" t="s">
        <v>978</v>
      </c>
      <c r="B1225" s="65">
        <v>21</v>
      </c>
      <c r="C1225" s="65">
        <v>100</v>
      </c>
      <c r="D1225" s="68">
        <f t="shared" si="19"/>
        <v>476.2</v>
      </c>
      <c r="E1225" s="63"/>
    </row>
    <row r="1226" s="53" customFormat="1" spans="1:5">
      <c r="A1226" s="92" t="s">
        <v>979</v>
      </c>
      <c r="B1226" s="68">
        <f>SUM(B1227:B1231)</f>
        <v>0</v>
      </c>
      <c r="C1226" s="68">
        <f>SUM(C1227:C1231)</f>
        <v>0</v>
      </c>
      <c r="D1226" s="68" t="str">
        <f t="shared" si="19"/>
        <v/>
      </c>
      <c r="E1226" s="63"/>
    </row>
    <row r="1227" s="53" customFormat="1" spans="1:5">
      <c r="A1227" s="92" t="s">
        <v>43</v>
      </c>
      <c r="B1227" s="65"/>
      <c r="C1227" s="65"/>
      <c r="D1227" s="68" t="str">
        <f t="shared" si="19"/>
        <v/>
      </c>
      <c r="E1227" s="63"/>
    </row>
    <row r="1228" s="53" customFormat="1" spans="1:5">
      <c r="A1228" s="92" t="s">
        <v>44</v>
      </c>
      <c r="B1228" s="65"/>
      <c r="C1228" s="65"/>
      <c r="D1228" s="68" t="str">
        <f t="shared" si="19"/>
        <v/>
      </c>
      <c r="E1228" s="63"/>
    </row>
    <row r="1229" s="53" customFormat="1" spans="1:5">
      <c r="A1229" s="92" t="s">
        <v>45</v>
      </c>
      <c r="B1229" s="65"/>
      <c r="C1229" s="65"/>
      <c r="D1229" s="68" t="str">
        <f t="shared" si="19"/>
        <v/>
      </c>
      <c r="E1229" s="63"/>
    </row>
    <row r="1230" s="53" customFormat="1" spans="1:5">
      <c r="A1230" s="92" t="s">
        <v>980</v>
      </c>
      <c r="B1230" s="65"/>
      <c r="C1230" s="65"/>
      <c r="D1230" s="68" t="str">
        <f t="shared" si="19"/>
        <v/>
      </c>
      <c r="E1230" s="63"/>
    </row>
    <row r="1231" s="53" customFormat="1" spans="1:5">
      <c r="A1231" s="92" t="s">
        <v>981</v>
      </c>
      <c r="B1231" s="65"/>
      <c r="C1231" s="65"/>
      <c r="D1231" s="68" t="str">
        <f t="shared" si="19"/>
        <v/>
      </c>
      <c r="E1231" s="63"/>
    </row>
    <row r="1232" s="53" customFormat="1" spans="1:5">
      <c r="A1232" s="92" t="s">
        <v>982</v>
      </c>
      <c r="B1232" s="68">
        <f>SUM(B1233:B1239)</f>
        <v>0</v>
      </c>
      <c r="C1232" s="68">
        <f>SUM(C1233:C1239)</f>
        <v>0</v>
      </c>
      <c r="D1232" s="68" t="str">
        <f t="shared" si="19"/>
        <v/>
      </c>
      <c r="E1232" s="63"/>
    </row>
    <row r="1233" s="53" customFormat="1" spans="1:5">
      <c r="A1233" s="92" t="s">
        <v>43</v>
      </c>
      <c r="B1233" s="65"/>
      <c r="C1233" s="65"/>
      <c r="D1233" s="68" t="str">
        <f t="shared" si="19"/>
        <v/>
      </c>
      <c r="E1233" s="63"/>
    </row>
    <row r="1234" s="53" customFormat="1" spans="1:5">
      <c r="A1234" s="92" t="s">
        <v>44</v>
      </c>
      <c r="B1234" s="65"/>
      <c r="C1234" s="65"/>
      <c r="D1234" s="68" t="str">
        <f t="shared" si="19"/>
        <v/>
      </c>
      <c r="E1234" s="63"/>
    </row>
    <row r="1235" s="53" customFormat="1" spans="1:5">
      <c r="A1235" s="92" t="s">
        <v>45</v>
      </c>
      <c r="B1235" s="65"/>
      <c r="C1235" s="65"/>
      <c r="D1235" s="68" t="str">
        <f t="shared" si="19"/>
        <v/>
      </c>
      <c r="E1235" s="63"/>
    </row>
    <row r="1236" s="53" customFormat="1" spans="1:5">
      <c r="A1236" s="92" t="s">
        <v>983</v>
      </c>
      <c r="B1236" s="65"/>
      <c r="C1236" s="65"/>
      <c r="D1236" s="68" t="str">
        <f t="shared" si="19"/>
        <v/>
      </c>
      <c r="E1236" s="63"/>
    </row>
    <row r="1237" s="53" customFormat="1" spans="1:5">
      <c r="A1237" s="92" t="s">
        <v>984</v>
      </c>
      <c r="B1237" s="65"/>
      <c r="C1237" s="65"/>
      <c r="D1237" s="68" t="str">
        <f t="shared" si="19"/>
        <v/>
      </c>
      <c r="E1237" s="63"/>
    </row>
    <row r="1238" s="53" customFormat="1" spans="1:5">
      <c r="A1238" s="92" t="s">
        <v>52</v>
      </c>
      <c r="B1238" s="65"/>
      <c r="C1238" s="65"/>
      <c r="D1238" s="68" t="str">
        <f t="shared" si="19"/>
        <v/>
      </c>
      <c r="E1238" s="63"/>
    </row>
    <row r="1239" s="53" customFormat="1" spans="1:5">
      <c r="A1239" s="92" t="s">
        <v>985</v>
      </c>
      <c r="B1239" s="65"/>
      <c r="C1239" s="65"/>
      <c r="D1239" s="68" t="str">
        <f t="shared" ref="D1239:D1275" si="20">IF(B1239=0,"",ROUND(C1239/B1239*100,1))</f>
        <v/>
      </c>
      <c r="E1239" s="63"/>
    </row>
    <row r="1240" s="53" customFormat="1" spans="1:5">
      <c r="A1240" s="92" t="s">
        <v>986</v>
      </c>
      <c r="B1240" s="68">
        <f>SUM(B1241:B1252)</f>
        <v>0</v>
      </c>
      <c r="C1240" s="68">
        <f>SUM(C1241:C1252)</f>
        <v>0</v>
      </c>
      <c r="D1240" s="68" t="str">
        <f t="shared" si="20"/>
        <v/>
      </c>
      <c r="E1240" s="63"/>
    </row>
    <row r="1241" s="53" customFormat="1" spans="1:5">
      <c r="A1241" s="92" t="s">
        <v>43</v>
      </c>
      <c r="B1241" s="65"/>
      <c r="C1241" s="65"/>
      <c r="D1241" s="68" t="str">
        <f t="shared" si="20"/>
        <v/>
      </c>
      <c r="E1241" s="63"/>
    </row>
    <row r="1242" s="53" customFormat="1" spans="1:5">
      <c r="A1242" s="92" t="s">
        <v>44</v>
      </c>
      <c r="B1242" s="65"/>
      <c r="C1242" s="65"/>
      <c r="D1242" s="68" t="str">
        <f t="shared" si="20"/>
        <v/>
      </c>
      <c r="E1242" s="63"/>
    </row>
    <row r="1243" s="53" customFormat="1" spans="1:5">
      <c r="A1243" s="92" t="s">
        <v>45</v>
      </c>
      <c r="B1243" s="65"/>
      <c r="C1243" s="65"/>
      <c r="D1243" s="68" t="str">
        <f t="shared" si="20"/>
        <v/>
      </c>
      <c r="E1243" s="63"/>
    </row>
    <row r="1244" s="53" customFormat="1" spans="1:5">
      <c r="A1244" s="92" t="s">
        <v>987</v>
      </c>
      <c r="B1244" s="65"/>
      <c r="C1244" s="65"/>
      <c r="D1244" s="68" t="str">
        <f t="shared" si="20"/>
        <v/>
      </c>
      <c r="E1244" s="63"/>
    </row>
    <row r="1245" s="53" customFormat="1" spans="1:5">
      <c r="A1245" s="92" t="s">
        <v>988</v>
      </c>
      <c r="B1245" s="65"/>
      <c r="C1245" s="65"/>
      <c r="D1245" s="68" t="str">
        <f t="shared" si="20"/>
        <v/>
      </c>
      <c r="E1245" s="63"/>
    </row>
    <row r="1246" s="53" customFormat="1" spans="1:5">
      <c r="A1246" s="92" t="s">
        <v>989</v>
      </c>
      <c r="B1246" s="65"/>
      <c r="C1246" s="65"/>
      <c r="D1246" s="68" t="str">
        <f t="shared" si="20"/>
        <v/>
      </c>
      <c r="E1246" s="63"/>
    </row>
    <row r="1247" s="53" customFormat="1" spans="1:5">
      <c r="A1247" s="92" t="s">
        <v>990</v>
      </c>
      <c r="B1247" s="65"/>
      <c r="C1247" s="65"/>
      <c r="D1247" s="68" t="str">
        <f t="shared" si="20"/>
        <v/>
      </c>
      <c r="E1247" s="63"/>
    </row>
    <row r="1248" s="53" customFormat="1" spans="1:5">
      <c r="A1248" s="92" t="s">
        <v>991</v>
      </c>
      <c r="B1248" s="65"/>
      <c r="C1248" s="65"/>
      <c r="D1248" s="68" t="str">
        <f t="shared" si="20"/>
        <v/>
      </c>
      <c r="E1248" s="63"/>
    </row>
    <row r="1249" s="53" customFormat="1" spans="1:5">
      <c r="A1249" s="92" t="s">
        <v>992</v>
      </c>
      <c r="B1249" s="65"/>
      <c r="C1249" s="65"/>
      <c r="D1249" s="68" t="str">
        <f t="shared" si="20"/>
        <v/>
      </c>
      <c r="E1249" s="63"/>
    </row>
    <row r="1250" s="53" customFormat="1" spans="1:5">
      <c r="A1250" s="92" t="s">
        <v>993</v>
      </c>
      <c r="B1250" s="65"/>
      <c r="C1250" s="65"/>
      <c r="D1250" s="68" t="str">
        <f t="shared" si="20"/>
        <v/>
      </c>
      <c r="E1250" s="63"/>
    </row>
    <row r="1251" s="53" customFormat="1" spans="1:5">
      <c r="A1251" s="92" t="s">
        <v>994</v>
      </c>
      <c r="B1251" s="65"/>
      <c r="C1251" s="65"/>
      <c r="D1251" s="68" t="str">
        <f t="shared" si="20"/>
        <v/>
      </c>
      <c r="E1251" s="63"/>
    </row>
    <row r="1252" s="53" customFormat="1" spans="1:5">
      <c r="A1252" s="92" t="s">
        <v>995</v>
      </c>
      <c r="B1252" s="65"/>
      <c r="C1252" s="65"/>
      <c r="D1252" s="68" t="str">
        <f t="shared" si="20"/>
        <v/>
      </c>
      <c r="E1252" s="63"/>
    </row>
    <row r="1253" s="53" customFormat="1" spans="1:5">
      <c r="A1253" s="92" t="s">
        <v>996</v>
      </c>
      <c r="B1253" s="68">
        <f>SUM(B1254:B1256)</f>
        <v>0</v>
      </c>
      <c r="C1253" s="68">
        <f>SUM(C1254:C1256)</f>
        <v>0</v>
      </c>
      <c r="D1253" s="68" t="str">
        <f t="shared" si="20"/>
        <v/>
      </c>
      <c r="E1253" s="63"/>
    </row>
    <row r="1254" s="53" customFormat="1" spans="1:5">
      <c r="A1254" s="92" t="s">
        <v>997</v>
      </c>
      <c r="B1254" s="65"/>
      <c r="C1254" s="65"/>
      <c r="D1254" s="68" t="str">
        <f t="shared" si="20"/>
        <v/>
      </c>
      <c r="E1254" s="63"/>
    </row>
    <row r="1255" s="53" customFormat="1" spans="1:5">
      <c r="A1255" s="92" t="s">
        <v>998</v>
      </c>
      <c r="B1255" s="65"/>
      <c r="C1255" s="65"/>
      <c r="D1255" s="68" t="str">
        <f t="shared" si="20"/>
        <v/>
      </c>
      <c r="E1255" s="63"/>
    </row>
    <row r="1256" s="53" customFormat="1" spans="1:5">
      <c r="A1256" s="92" t="s">
        <v>999</v>
      </c>
      <c r="B1256" s="65"/>
      <c r="C1256" s="65"/>
      <c r="D1256" s="68" t="str">
        <f t="shared" si="20"/>
        <v/>
      </c>
      <c r="E1256" s="63"/>
    </row>
    <row r="1257" s="53" customFormat="1" spans="1:5">
      <c r="A1257" s="92" t="s">
        <v>1000</v>
      </c>
      <c r="B1257" s="68">
        <f>SUM(B1258:B1262)</f>
        <v>176</v>
      </c>
      <c r="C1257" s="68">
        <f>SUM(C1258:C1262)</f>
        <v>0</v>
      </c>
      <c r="D1257" s="68">
        <f t="shared" si="20"/>
        <v>0</v>
      </c>
      <c r="E1257" s="63"/>
    </row>
    <row r="1258" s="53" customFormat="1" spans="1:5">
      <c r="A1258" s="92" t="s">
        <v>1001</v>
      </c>
      <c r="B1258" s="65">
        <v>21</v>
      </c>
      <c r="C1258" s="65"/>
      <c r="D1258" s="68">
        <f t="shared" si="20"/>
        <v>0</v>
      </c>
      <c r="E1258" s="63"/>
    </row>
    <row r="1259" s="53" customFormat="1" spans="1:5">
      <c r="A1259" s="92" t="s">
        <v>1002</v>
      </c>
      <c r="B1259" s="65">
        <v>155</v>
      </c>
      <c r="C1259" s="65"/>
      <c r="D1259" s="68">
        <f t="shared" si="20"/>
        <v>0</v>
      </c>
      <c r="E1259" s="63"/>
    </row>
    <row r="1260" s="53" customFormat="1" spans="1:5">
      <c r="A1260" s="92" t="s">
        <v>1003</v>
      </c>
      <c r="B1260" s="65"/>
      <c r="C1260" s="65"/>
      <c r="D1260" s="68" t="str">
        <f t="shared" si="20"/>
        <v/>
      </c>
      <c r="E1260" s="63"/>
    </row>
    <row r="1261" s="53" customFormat="1" spans="1:5">
      <c r="A1261" s="92" t="s">
        <v>1004</v>
      </c>
      <c r="B1261" s="65"/>
      <c r="C1261" s="65"/>
      <c r="D1261" s="68" t="str">
        <f t="shared" si="20"/>
        <v/>
      </c>
      <c r="E1261" s="63"/>
    </row>
    <row r="1262" s="53" customFormat="1" spans="1:5">
      <c r="A1262" s="92" t="s">
        <v>1005</v>
      </c>
      <c r="B1262" s="65"/>
      <c r="C1262" s="65"/>
      <c r="D1262" s="68" t="str">
        <f t="shared" si="20"/>
        <v/>
      </c>
      <c r="E1262" s="63"/>
    </row>
    <row r="1263" s="53" customFormat="1" spans="1:5">
      <c r="A1263" s="92" t="s">
        <v>1006</v>
      </c>
      <c r="B1263" s="94"/>
      <c r="C1263" s="94"/>
      <c r="D1263" s="68" t="str">
        <f t="shared" si="20"/>
        <v/>
      </c>
      <c r="E1263" s="63"/>
    </row>
    <row r="1264" s="53" customFormat="1" spans="1:5">
      <c r="A1264" s="92" t="s">
        <v>1007</v>
      </c>
      <c r="B1264" s="94"/>
      <c r="C1264" s="94">
        <v>12125</v>
      </c>
      <c r="D1264" s="68" t="str">
        <f t="shared" si="20"/>
        <v/>
      </c>
      <c r="E1264" s="63"/>
    </row>
    <row r="1265" s="53" customFormat="1" spans="1:5">
      <c r="A1265" s="92" t="s">
        <v>1008</v>
      </c>
      <c r="B1265" s="90">
        <f>B1266</f>
        <v>2119</v>
      </c>
      <c r="C1265" s="90">
        <f>C1266</f>
        <v>2248</v>
      </c>
      <c r="D1265" s="68">
        <f t="shared" si="20"/>
        <v>106.1</v>
      </c>
      <c r="E1265" s="63"/>
    </row>
    <row r="1266" s="53" customFormat="1" spans="1:5">
      <c r="A1266" s="92" t="s">
        <v>1009</v>
      </c>
      <c r="B1266" s="68">
        <f>SUM(B1267:B1270)</f>
        <v>2119</v>
      </c>
      <c r="C1266" s="68">
        <f>SUM(C1267:C1270)</f>
        <v>2248</v>
      </c>
      <c r="D1266" s="68">
        <f t="shared" si="20"/>
        <v>106.1</v>
      </c>
      <c r="E1266" s="63"/>
    </row>
    <row r="1267" s="53" customFormat="1" spans="1:5">
      <c r="A1267" s="92" t="s">
        <v>1010</v>
      </c>
      <c r="B1267" s="65">
        <v>2119</v>
      </c>
      <c r="C1267" s="65">
        <v>2248</v>
      </c>
      <c r="D1267" s="68">
        <f t="shared" si="20"/>
        <v>106.1</v>
      </c>
      <c r="E1267" s="63"/>
    </row>
    <row r="1268" s="53" customFormat="1" spans="1:5">
      <c r="A1268" s="92" t="s">
        <v>1011</v>
      </c>
      <c r="B1268" s="65"/>
      <c r="C1268" s="65"/>
      <c r="D1268" s="68" t="str">
        <f t="shared" si="20"/>
        <v/>
      </c>
      <c r="E1268" s="63"/>
    </row>
    <row r="1269" s="53" customFormat="1" spans="1:5">
      <c r="A1269" s="92" t="s">
        <v>1012</v>
      </c>
      <c r="B1269" s="65"/>
      <c r="C1269" s="65"/>
      <c r="D1269" s="68" t="str">
        <f t="shared" si="20"/>
        <v/>
      </c>
      <c r="E1269" s="63"/>
    </row>
    <row r="1270" s="53" customFormat="1" spans="1:5">
      <c r="A1270" s="92" t="s">
        <v>1013</v>
      </c>
      <c r="B1270" s="65"/>
      <c r="C1270" s="65"/>
      <c r="D1270" s="68" t="str">
        <f t="shared" si="20"/>
        <v/>
      </c>
      <c r="E1270" s="63"/>
    </row>
    <row r="1271" s="53" customFormat="1" spans="1:5">
      <c r="A1271" s="63" t="s">
        <v>1014</v>
      </c>
      <c r="B1271" s="90">
        <f>B1272</f>
        <v>0</v>
      </c>
      <c r="C1271" s="90">
        <f>C1272</f>
        <v>0</v>
      </c>
      <c r="D1271" s="68" t="str">
        <f t="shared" si="20"/>
        <v/>
      </c>
      <c r="E1271" s="63"/>
    </row>
    <row r="1272" s="53" customFormat="1" spans="1:5">
      <c r="A1272" s="63" t="s">
        <v>1015</v>
      </c>
      <c r="B1272" s="65"/>
      <c r="C1272" s="65"/>
      <c r="D1272" s="68" t="str">
        <f t="shared" si="20"/>
        <v/>
      </c>
      <c r="E1272" s="91"/>
    </row>
    <row r="1273" s="53" customFormat="1" spans="1:5">
      <c r="A1273" s="63" t="s">
        <v>1016</v>
      </c>
      <c r="B1273" s="90">
        <f>SUM(B1274:B1275)</f>
        <v>0</v>
      </c>
      <c r="C1273" s="90">
        <f>SUM(C1274:C1275)</f>
        <v>595</v>
      </c>
      <c r="D1273" s="68" t="str">
        <f t="shared" si="20"/>
        <v/>
      </c>
      <c r="E1273" s="96"/>
    </row>
    <row r="1274" s="53" customFormat="1" spans="1:5">
      <c r="A1274" s="63" t="s">
        <v>1017</v>
      </c>
      <c r="B1274" s="65"/>
      <c r="C1274" s="65"/>
      <c r="D1274" s="68" t="str">
        <f t="shared" si="20"/>
        <v/>
      </c>
      <c r="E1274" s="96"/>
    </row>
    <row r="1275" s="53" customFormat="1" spans="1:5">
      <c r="A1275" s="63" t="s">
        <v>864</v>
      </c>
      <c r="B1275" s="65"/>
      <c r="C1275" s="65">
        <v>595</v>
      </c>
      <c r="D1275" s="68" t="str">
        <f t="shared" si="20"/>
        <v/>
      </c>
      <c r="E1275" s="96"/>
    </row>
    <row r="1276" s="53" customFormat="1" spans="1:5">
      <c r="A1276" s="63"/>
      <c r="B1276" s="65"/>
      <c r="C1276" s="65"/>
      <c r="D1276" s="65"/>
      <c r="E1276" s="96"/>
    </row>
    <row r="1277" s="53" customFormat="1" spans="1:5">
      <c r="A1277" s="63"/>
      <c r="B1277" s="65"/>
      <c r="C1277" s="65"/>
      <c r="D1277" s="65"/>
      <c r="E1277" s="96"/>
    </row>
    <row r="1278" s="53" customFormat="1" spans="1:5">
      <c r="A1278" s="71" t="s">
        <v>1018</v>
      </c>
      <c r="B1278" s="79">
        <f>SUM(B1273,B1271,B1265,B1264,B1207,B1154,B1134,B1090,B1080,B1065,B1045,B979,B915,B804,B785,B712,B640,B520,B463,B409,B356,B265,B253,B250,B5)</f>
        <v>504557</v>
      </c>
      <c r="C1278" s="79">
        <f>SUM(C1273,C1271,C1265,C1264,C1207,C1154,C1134,C1090,C1080,C1065,C1045,C979,C915,C804,C785,C712,C640,C520,C463,C409,C356,C265,C253,C250,C5)</f>
        <v>367144</v>
      </c>
      <c r="D1278" s="68">
        <f>IF(B1278=0,"",ROUND(C1278/B1278*100,1))</f>
        <v>72.8</v>
      </c>
      <c r="E1278" s="96"/>
    </row>
  </sheetData>
  <mergeCells count="1">
    <mergeCell ref="A2:E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1"/>
  <sheetViews>
    <sheetView workbookViewId="0">
      <selection activeCell="H12" sqref="H12"/>
    </sheetView>
  </sheetViews>
  <sheetFormatPr defaultColWidth="9" defaultRowHeight="14.25"/>
  <cols>
    <col min="1" max="1" width="35.5" style="52" customWidth="1"/>
    <col min="2" max="2" width="12.375" style="52" customWidth="1"/>
    <col min="3" max="7" width="7.375" style="52" customWidth="1"/>
    <col min="8" max="10" width="7.375" style="55" customWidth="1"/>
    <col min="11" max="20" width="7.375" style="52" customWidth="1"/>
    <col min="21" max="16384" width="9" style="52"/>
  </cols>
  <sheetData>
    <row r="1" s="52" customFormat="1" spans="1:10">
      <c r="A1" s="56" t="s">
        <v>1019</v>
      </c>
      <c r="H1" s="55"/>
      <c r="I1" s="55"/>
      <c r="J1" s="55"/>
    </row>
    <row r="2" s="53" customFormat="1" ht="21" customHeight="1" spans="1:20">
      <c r="A2" s="57" t="s">
        <v>1020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74"/>
      <c r="R2" s="74"/>
      <c r="S2" s="74"/>
      <c r="T2" s="74"/>
    </row>
    <row r="3" s="53" customFormat="1" ht="20.25" customHeight="1" spans="1:20">
      <c r="A3" s="58"/>
      <c r="H3" s="55"/>
      <c r="I3" s="55"/>
      <c r="J3" s="55"/>
      <c r="T3" s="75" t="s">
        <v>1021</v>
      </c>
    </row>
    <row r="4" s="54" customFormat="1" ht="69.75" customHeight="1" spans="1:20">
      <c r="A4" s="59" t="s">
        <v>39</v>
      </c>
      <c r="B4" s="60" t="s">
        <v>1022</v>
      </c>
      <c r="C4" s="61" t="s">
        <v>1023</v>
      </c>
      <c r="D4" s="61" t="s">
        <v>1024</v>
      </c>
      <c r="E4" s="61" t="s">
        <v>1025</v>
      </c>
      <c r="F4" s="61" t="s">
        <v>1026</v>
      </c>
      <c r="G4" s="61" t="s">
        <v>1027</v>
      </c>
      <c r="H4" s="62" t="s">
        <v>1028</v>
      </c>
      <c r="I4" s="62" t="s">
        <v>1029</v>
      </c>
      <c r="J4" s="62" t="s">
        <v>1030</v>
      </c>
      <c r="K4" s="61" t="s">
        <v>1031</v>
      </c>
      <c r="L4" s="61" t="s">
        <v>1032</v>
      </c>
      <c r="M4" s="61" t="s">
        <v>1033</v>
      </c>
      <c r="N4" s="61" t="s">
        <v>1034</v>
      </c>
      <c r="O4" s="61" t="s">
        <v>1035</v>
      </c>
      <c r="P4" s="61" t="s">
        <v>1036</v>
      </c>
      <c r="Q4" s="61" t="s">
        <v>1037</v>
      </c>
      <c r="R4" s="61" t="s">
        <v>1038</v>
      </c>
      <c r="S4" s="61" t="s">
        <v>1039</v>
      </c>
      <c r="T4" s="61" t="s">
        <v>1040</v>
      </c>
    </row>
    <row r="5" s="53" customFormat="1" ht="20.1" customHeight="1" spans="1:21">
      <c r="A5" s="63" t="s">
        <v>1041</v>
      </c>
      <c r="B5" s="64">
        <f>SUM('[1]2020年一般公共预算支出表'!C5)</f>
        <v>43993</v>
      </c>
      <c r="C5" s="65">
        <v>12677</v>
      </c>
      <c r="D5" s="65">
        <v>7500</v>
      </c>
      <c r="E5" s="65">
        <v>5066</v>
      </c>
      <c r="F5" s="65"/>
      <c r="G5" s="66">
        <v>6000</v>
      </c>
      <c r="H5" s="67">
        <v>4400</v>
      </c>
      <c r="I5" s="67">
        <v>1000</v>
      </c>
      <c r="J5" s="67">
        <v>600</v>
      </c>
      <c r="K5" s="65">
        <v>11250</v>
      </c>
      <c r="L5" s="65"/>
      <c r="M5" s="65"/>
      <c r="N5" s="65">
        <v>1500</v>
      </c>
      <c r="O5" s="65"/>
      <c r="P5" s="65"/>
      <c r="Q5" s="65"/>
      <c r="R5" s="65"/>
      <c r="S5" s="65"/>
      <c r="T5" s="65"/>
      <c r="U5" s="76" t="str">
        <f t="shared" ref="U5:U31" si="0">IF(B5=SUM(C5:G5,K5:T5),"","分项不等于合计数")</f>
        <v/>
      </c>
    </row>
    <row r="6" s="53" customFormat="1" ht="20.1" customHeight="1" spans="1:21">
      <c r="A6" s="63" t="s">
        <v>182</v>
      </c>
      <c r="B6" s="68">
        <f>SUM('[1]2020年一般公共预算支出表'!C250)</f>
        <v>0</v>
      </c>
      <c r="C6" s="65"/>
      <c r="D6" s="65"/>
      <c r="E6" s="65"/>
      <c r="F6" s="65"/>
      <c r="G6" s="66"/>
      <c r="H6" s="67"/>
      <c r="I6" s="67"/>
      <c r="J6" s="67"/>
      <c r="K6" s="65"/>
      <c r="L6" s="65"/>
      <c r="M6" s="65"/>
      <c r="N6" s="65"/>
      <c r="O6" s="65"/>
      <c r="P6" s="65"/>
      <c r="Q6" s="65"/>
      <c r="R6" s="65"/>
      <c r="S6" s="65"/>
      <c r="T6" s="65"/>
      <c r="U6" s="76" t="str">
        <f t="shared" si="0"/>
        <v/>
      </c>
    </row>
    <row r="7" s="53" customFormat="1" ht="20.1" customHeight="1" spans="1:21">
      <c r="A7" s="63" t="s">
        <v>185</v>
      </c>
      <c r="B7" s="68">
        <f>SUM('[1]2020年一般公共预算支出表'!C253)</f>
        <v>0</v>
      </c>
      <c r="C7" s="65"/>
      <c r="D7" s="65"/>
      <c r="E7" s="65"/>
      <c r="F7" s="65"/>
      <c r="G7" s="66"/>
      <c r="H7" s="67"/>
      <c r="I7" s="67"/>
      <c r="J7" s="67"/>
      <c r="K7" s="65"/>
      <c r="L7" s="65"/>
      <c r="M7" s="65"/>
      <c r="N7" s="65"/>
      <c r="O7" s="65"/>
      <c r="P7" s="65"/>
      <c r="Q7" s="65"/>
      <c r="R7" s="65"/>
      <c r="S7" s="65"/>
      <c r="T7" s="65"/>
      <c r="U7" s="76" t="str">
        <f t="shared" si="0"/>
        <v/>
      </c>
    </row>
    <row r="8" s="53" customFormat="1" ht="20.1" customHeight="1" spans="1:21">
      <c r="A8" s="63" t="s">
        <v>197</v>
      </c>
      <c r="B8" s="68">
        <f>SUM('[1]2020年一般公共预算支出表'!C265)</f>
        <v>14039</v>
      </c>
      <c r="C8" s="65">
        <v>7615</v>
      </c>
      <c r="D8" s="65">
        <v>3400</v>
      </c>
      <c r="E8" s="65">
        <v>1524</v>
      </c>
      <c r="F8" s="65"/>
      <c r="G8" s="66">
        <v>800</v>
      </c>
      <c r="H8" s="67">
        <v>500</v>
      </c>
      <c r="I8" s="67">
        <v>200</v>
      </c>
      <c r="J8" s="67">
        <v>100</v>
      </c>
      <c r="K8" s="65">
        <v>100</v>
      </c>
      <c r="L8" s="65"/>
      <c r="M8" s="65"/>
      <c r="N8" s="65">
        <v>600</v>
      </c>
      <c r="O8" s="65"/>
      <c r="P8" s="65"/>
      <c r="Q8" s="65"/>
      <c r="R8" s="65"/>
      <c r="S8" s="65"/>
      <c r="T8" s="65"/>
      <c r="U8" s="76" t="str">
        <f t="shared" si="0"/>
        <v/>
      </c>
    </row>
    <row r="9" s="53" customFormat="1" ht="20.1" customHeight="1" spans="1:21">
      <c r="A9" s="63" t="s">
        <v>249</v>
      </c>
      <c r="B9" s="68">
        <f>SUM('[1]2020年一般公共预算支出表'!C356)</f>
        <v>81741</v>
      </c>
      <c r="C9" s="65">
        <v>845</v>
      </c>
      <c r="D9" s="65">
        <v>600</v>
      </c>
      <c r="E9" s="65"/>
      <c r="F9" s="65"/>
      <c r="G9" s="66">
        <v>73266</v>
      </c>
      <c r="H9" s="67">
        <v>42118</v>
      </c>
      <c r="I9" s="67">
        <v>30148</v>
      </c>
      <c r="J9" s="67">
        <v>1000</v>
      </c>
      <c r="K9" s="65">
        <v>4030</v>
      </c>
      <c r="L9" s="65"/>
      <c r="M9" s="65"/>
      <c r="N9" s="65">
        <v>3000</v>
      </c>
      <c r="O9" s="65"/>
      <c r="P9" s="65"/>
      <c r="Q9" s="65"/>
      <c r="R9" s="65"/>
      <c r="S9" s="65"/>
      <c r="T9" s="65"/>
      <c r="U9" s="76" t="str">
        <f t="shared" si="0"/>
        <v/>
      </c>
    </row>
    <row r="10" s="53" customFormat="1" ht="20.1" customHeight="1" spans="1:21">
      <c r="A10" s="63" t="s">
        <v>299</v>
      </c>
      <c r="B10" s="68">
        <f>SUM('[1]2020年一般公共预算支出表'!C409)</f>
        <v>121</v>
      </c>
      <c r="C10" s="65">
        <v>49</v>
      </c>
      <c r="D10" s="65">
        <v>40</v>
      </c>
      <c r="E10" s="65"/>
      <c r="F10" s="65"/>
      <c r="G10" s="66">
        <v>30</v>
      </c>
      <c r="H10" s="67">
        <v>20</v>
      </c>
      <c r="I10" s="67">
        <v>10</v>
      </c>
      <c r="J10" s="67"/>
      <c r="K10" s="65"/>
      <c r="L10" s="65"/>
      <c r="M10" s="65"/>
      <c r="N10" s="65">
        <v>2</v>
      </c>
      <c r="O10" s="65"/>
      <c r="P10" s="65"/>
      <c r="Q10" s="65"/>
      <c r="R10" s="65"/>
      <c r="S10" s="65"/>
      <c r="T10" s="65"/>
      <c r="U10" s="76" t="str">
        <f t="shared" si="0"/>
        <v/>
      </c>
    </row>
    <row r="11" s="53" customFormat="1" ht="20.1" customHeight="1" spans="1:21">
      <c r="A11" s="63" t="s">
        <v>346</v>
      </c>
      <c r="B11" s="68">
        <f>SUM('[1]2020年一般公共预算支出表'!C463)</f>
        <v>1930</v>
      </c>
      <c r="C11" s="65">
        <v>379</v>
      </c>
      <c r="D11" s="65">
        <v>700</v>
      </c>
      <c r="E11" s="65">
        <v>100</v>
      </c>
      <c r="F11" s="65"/>
      <c r="G11" s="66">
        <v>639</v>
      </c>
      <c r="H11" s="67">
        <v>389</v>
      </c>
      <c r="I11" s="67">
        <v>150</v>
      </c>
      <c r="J11" s="67">
        <v>100</v>
      </c>
      <c r="K11" s="65">
        <v>100</v>
      </c>
      <c r="L11" s="65"/>
      <c r="M11" s="65"/>
      <c r="N11" s="65">
        <v>12</v>
      </c>
      <c r="O11" s="65"/>
      <c r="P11" s="65"/>
      <c r="Q11" s="65"/>
      <c r="R11" s="65"/>
      <c r="S11" s="65"/>
      <c r="T11" s="65"/>
      <c r="U11" s="76" t="str">
        <f t="shared" si="0"/>
        <v/>
      </c>
    </row>
    <row r="12" s="53" customFormat="1" ht="20.1" customHeight="1" spans="1:21">
      <c r="A12" s="63" t="s">
        <v>389</v>
      </c>
      <c r="B12" s="68">
        <f>SUM('[1]2020年一般公共预算支出表'!C520)</f>
        <v>65863</v>
      </c>
      <c r="C12" s="65">
        <v>4572</v>
      </c>
      <c r="D12" s="65">
        <v>2000</v>
      </c>
      <c r="E12" s="65">
        <v>1000</v>
      </c>
      <c r="F12" s="65"/>
      <c r="G12" s="66">
        <v>19541</v>
      </c>
      <c r="H12" s="67">
        <v>17500</v>
      </c>
      <c r="I12" s="67">
        <v>1800</v>
      </c>
      <c r="J12" s="67">
        <v>241</v>
      </c>
      <c r="K12" s="65">
        <v>1903</v>
      </c>
      <c r="L12" s="65">
        <v>1500</v>
      </c>
      <c r="M12" s="65"/>
      <c r="N12" s="65">
        <v>6319</v>
      </c>
      <c r="O12" s="65">
        <v>29028</v>
      </c>
      <c r="P12" s="65"/>
      <c r="Q12" s="65"/>
      <c r="R12" s="65"/>
      <c r="S12" s="65"/>
      <c r="T12" s="65"/>
      <c r="U12" s="76" t="str">
        <f t="shared" si="0"/>
        <v/>
      </c>
    </row>
    <row r="13" s="53" customFormat="1" ht="20.1" customHeight="1" spans="1:21">
      <c r="A13" s="63" t="s">
        <v>492</v>
      </c>
      <c r="B13" s="68">
        <f>SUM('[1]2020年一般公共预算支出表'!C640)</f>
        <v>42246</v>
      </c>
      <c r="C13" s="65">
        <v>2510</v>
      </c>
      <c r="D13" s="65">
        <v>600</v>
      </c>
      <c r="E13" s="65"/>
      <c r="F13" s="65"/>
      <c r="G13" s="66">
        <v>7599</v>
      </c>
      <c r="H13" s="67">
        <v>6000</v>
      </c>
      <c r="I13" s="67">
        <v>1300</v>
      </c>
      <c r="J13" s="67">
        <v>299</v>
      </c>
      <c r="K13" s="65">
        <v>1600</v>
      </c>
      <c r="L13" s="65"/>
      <c r="M13" s="65"/>
      <c r="N13" s="65">
        <v>1000</v>
      </c>
      <c r="O13" s="65">
        <v>28937</v>
      </c>
      <c r="P13" s="65"/>
      <c r="Q13" s="65"/>
      <c r="R13" s="65"/>
      <c r="S13" s="65"/>
      <c r="T13" s="65"/>
      <c r="U13" s="76" t="str">
        <f t="shared" si="0"/>
        <v/>
      </c>
    </row>
    <row r="14" s="53" customFormat="1" ht="20.1" customHeight="1" spans="1:21">
      <c r="A14" s="63" t="s">
        <v>556</v>
      </c>
      <c r="B14" s="68">
        <f>SUM('[1]2020年一般公共预算支出表'!C712)</f>
        <v>8455</v>
      </c>
      <c r="C14" s="65">
        <v>865</v>
      </c>
      <c r="D14" s="65">
        <v>1060</v>
      </c>
      <c r="E14" s="65">
        <v>3000</v>
      </c>
      <c r="F14" s="65"/>
      <c r="G14" s="66"/>
      <c r="H14" s="67"/>
      <c r="I14" s="67"/>
      <c r="J14" s="67"/>
      <c r="K14" s="65">
        <v>3500</v>
      </c>
      <c r="L14" s="65"/>
      <c r="M14" s="65"/>
      <c r="N14" s="65">
        <v>30</v>
      </c>
      <c r="O14" s="65"/>
      <c r="P14" s="65"/>
      <c r="Q14" s="65"/>
      <c r="R14" s="65"/>
      <c r="S14" s="65"/>
      <c r="T14" s="65"/>
      <c r="U14" s="76" t="str">
        <f t="shared" si="0"/>
        <v/>
      </c>
    </row>
    <row r="15" s="53" customFormat="1" ht="20.1" customHeight="1" spans="1:21">
      <c r="A15" s="63" t="s">
        <v>621</v>
      </c>
      <c r="B15" s="68">
        <f>SUM('[1]2020年一般公共预算支出表'!C785)</f>
        <v>16469</v>
      </c>
      <c r="C15" s="65">
        <v>677</v>
      </c>
      <c r="D15" s="65">
        <v>800</v>
      </c>
      <c r="E15" s="65">
        <v>7392</v>
      </c>
      <c r="F15" s="65"/>
      <c r="G15" s="66">
        <v>2050</v>
      </c>
      <c r="H15" s="67">
        <v>800</v>
      </c>
      <c r="I15" s="67">
        <v>1000</v>
      </c>
      <c r="J15" s="67">
        <v>250</v>
      </c>
      <c r="K15" s="65">
        <v>5500</v>
      </c>
      <c r="L15" s="65"/>
      <c r="M15" s="65"/>
      <c r="N15" s="65">
        <v>50</v>
      </c>
      <c r="O15" s="65"/>
      <c r="P15" s="65"/>
      <c r="Q15" s="65"/>
      <c r="R15" s="65"/>
      <c r="S15" s="65"/>
      <c r="T15" s="65"/>
      <c r="U15" s="76" t="str">
        <f t="shared" si="0"/>
        <v/>
      </c>
    </row>
    <row r="16" s="53" customFormat="1" ht="20.1" customHeight="1" spans="1:21">
      <c r="A16" s="63" t="s">
        <v>637</v>
      </c>
      <c r="B16" s="68">
        <f>SUM('[1]2020年一般公共预算支出表'!C804)</f>
        <v>43322</v>
      </c>
      <c r="C16" s="65">
        <v>800</v>
      </c>
      <c r="D16" s="65">
        <v>1000</v>
      </c>
      <c r="E16" s="65">
        <v>39500</v>
      </c>
      <c r="F16" s="65"/>
      <c r="G16" s="66">
        <v>2000</v>
      </c>
      <c r="H16" s="67">
        <v>1200</v>
      </c>
      <c r="I16" s="67">
        <v>800</v>
      </c>
      <c r="J16" s="67"/>
      <c r="K16" s="65"/>
      <c r="L16" s="65"/>
      <c r="M16" s="65"/>
      <c r="N16" s="65">
        <v>22</v>
      </c>
      <c r="O16" s="65"/>
      <c r="P16" s="65"/>
      <c r="Q16" s="65"/>
      <c r="R16" s="65"/>
      <c r="S16" s="65"/>
      <c r="T16" s="65"/>
      <c r="U16" s="76" t="str">
        <f t="shared" si="0"/>
        <v/>
      </c>
    </row>
    <row r="17" s="53" customFormat="1" ht="20.1" customHeight="1" spans="1:21">
      <c r="A17" s="63" t="s">
        <v>733</v>
      </c>
      <c r="B17" s="68">
        <f>SUM('[1]2020年一般公共预算支出表'!C915)</f>
        <v>12085</v>
      </c>
      <c r="C17" s="65">
        <v>650</v>
      </c>
      <c r="D17" s="65">
        <v>3000</v>
      </c>
      <c r="E17" s="65">
        <v>6000</v>
      </c>
      <c r="F17" s="65"/>
      <c r="G17" s="66">
        <v>2000</v>
      </c>
      <c r="H17" s="67">
        <v>1200</v>
      </c>
      <c r="I17" s="67">
        <v>800</v>
      </c>
      <c r="J17" s="67"/>
      <c r="K17" s="65">
        <v>400</v>
      </c>
      <c r="L17" s="65"/>
      <c r="M17" s="65"/>
      <c r="N17" s="65">
        <v>35</v>
      </c>
      <c r="O17" s="65"/>
      <c r="P17" s="65"/>
      <c r="Q17" s="65"/>
      <c r="R17" s="65"/>
      <c r="S17" s="65"/>
      <c r="T17" s="65"/>
      <c r="U17" s="76" t="str">
        <f t="shared" si="0"/>
        <v/>
      </c>
    </row>
    <row r="18" s="53" customFormat="1" ht="20.1" customHeight="1" spans="1:21">
      <c r="A18" s="69" t="s">
        <v>1042</v>
      </c>
      <c r="B18" s="68">
        <f>SUM('[1]2020年一般公共预算支出表'!C979)</f>
        <v>476</v>
      </c>
      <c r="C18" s="65">
        <v>176</v>
      </c>
      <c r="D18" s="65">
        <v>200</v>
      </c>
      <c r="E18" s="65"/>
      <c r="F18" s="65"/>
      <c r="G18" s="66">
        <v>100</v>
      </c>
      <c r="H18" s="67">
        <v>70</v>
      </c>
      <c r="I18" s="67">
        <v>30</v>
      </c>
      <c r="J18" s="67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76" t="str">
        <f t="shared" si="0"/>
        <v/>
      </c>
    </row>
    <row r="19" s="53" customFormat="1" ht="20.1" customHeight="1" spans="1:21">
      <c r="A19" s="69" t="s">
        <v>831</v>
      </c>
      <c r="B19" s="68">
        <f>SUM('[1]2020年一般公共预算支出表'!C1045)</f>
        <v>400</v>
      </c>
      <c r="C19" s="65">
        <v>100</v>
      </c>
      <c r="D19" s="65">
        <v>200</v>
      </c>
      <c r="E19" s="65"/>
      <c r="F19" s="65"/>
      <c r="G19" s="66">
        <v>100</v>
      </c>
      <c r="H19" s="67">
        <v>80</v>
      </c>
      <c r="I19" s="67">
        <v>20</v>
      </c>
      <c r="J19" s="67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76" t="str">
        <f t="shared" si="0"/>
        <v/>
      </c>
    </row>
    <row r="20" s="53" customFormat="1" ht="20.1" customHeight="1" spans="1:21">
      <c r="A20" s="70" t="s">
        <v>844</v>
      </c>
      <c r="B20" s="68">
        <f>SUM('[1]2020年一般公共预算支出表'!C1065)</f>
        <v>0</v>
      </c>
      <c r="C20" s="65"/>
      <c r="D20" s="65"/>
      <c r="E20" s="65"/>
      <c r="F20" s="65"/>
      <c r="G20" s="66"/>
      <c r="H20" s="67"/>
      <c r="I20" s="67"/>
      <c r="J20" s="67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76" t="str">
        <f t="shared" si="0"/>
        <v/>
      </c>
    </row>
    <row r="21" s="53" customFormat="1" ht="20.1" customHeight="1" spans="1:21">
      <c r="A21" s="69" t="s">
        <v>855</v>
      </c>
      <c r="B21" s="68">
        <f>SUM('[1]2020年一般公共预算支出表'!C1080)</f>
        <v>0</v>
      </c>
      <c r="C21" s="65"/>
      <c r="D21" s="65"/>
      <c r="E21" s="65"/>
      <c r="F21" s="65"/>
      <c r="G21" s="66"/>
      <c r="H21" s="67"/>
      <c r="I21" s="67"/>
      <c r="J21" s="67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76" t="str">
        <f t="shared" si="0"/>
        <v/>
      </c>
    </row>
    <row r="22" s="53" customFormat="1" ht="20.1" customHeight="1" spans="1:21">
      <c r="A22" s="69" t="s">
        <v>865</v>
      </c>
      <c r="B22" s="68">
        <f>SUM('[1]2020年一般公共预算支出表'!C1090)</f>
        <v>4708</v>
      </c>
      <c r="C22" s="65">
        <v>788</v>
      </c>
      <c r="D22" s="65">
        <v>1000</v>
      </c>
      <c r="E22" s="65">
        <v>2000</v>
      </c>
      <c r="F22" s="65"/>
      <c r="G22" s="66">
        <v>900</v>
      </c>
      <c r="H22" s="67">
        <v>500</v>
      </c>
      <c r="I22" s="67">
        <v>300</v>
      </c>
      <c r="J22" s="67">
        <v>100</v>
      </c>
      <c r="K22" s="65"/>
      <c r="L22" s="65"/>
      <c r="M22" s="65"/>
      <c r="N22" s="65">
        <v>20</v>
      </c>
      <c r="O22" s="65"/>
      <c r="P22" s="65"/>
      <c r="Q22" s="65"/>
      <c r="R22" s="65"/>
      <c r="S22" s="65"/>
      <c r="T22" s="65"/>
      <c r="U22" s="76" t="str">
        <f t="shared" si="0"/>
        <v/>
      </c>
    </row>
    <row r="23" s="53" customFormat="1" ht="20.1" customHeight="1" spans="1:21">
      <c r="A23" s="69" t="s">
        <v>902</v>
      </c>
      <c r="B23" s="68">
        <f>SUM('[1]2020年一般公共预算支出表'!C1134)</f>
        <v>12329</v>
      </c>
      <c r="C23" s="65">
        <v>2059</v>
      </c>
      <c r="D23" s="65"/>
      <c r="E23" s="65">
        <v>3879</v>
      </c>
      <c r="F23" s="65"/>
      <c r="G23" s="66">
        <v>6000</v>
      </c>
      <c r="H23" s="67">
        <v>6000</v>
      </c>
      <c r="I23" s="67"/>
      <c r="J23" s="67"/>
      <c r="K23" s="65">
        <v>391</v>
      </c>
      <c r="L23" s="65"/>
      <c r="M23" s="65"/>
      <c r="N23" s="65"/>
      <c r="O23" s="65"/>
      <c r="P23" s="65"/>
      <c r="Q23" s="65"/>
      <c r="R23" s="65"/>
      <c r="S23" s="65"/>
      <c r="T23" s="65"/>
      <c r="U23" s="76" t="str">
        <f t="shared" si="0"/>
        <v/>
      </c>
    </row>
    <row r="24" s="53" customFormat="1" ht="20.1" customHeight="1" spans="1:21">
      <c r="A24" s="69" t="s">
        <v>922</v>
      </c>
      <c r="B24" s="68">
        <f>SUM('[1]2020年一般公共预算支出表'!C1154)</f>
        <v>3250</v>
      </c>
      <c r="C24" s="65">
        <v>435</v>
      </c>
      <c r="D24" s="65">
        <v>1000</v>
      </c>
      <c r="E24" s="65">
        <v>1200</v>
      </c>
      <c r="F24" s="65"/>
      <c r="G24" s="66">
        <v>600</v>
      </c>
      <c r="H24" s="67">
        <v>300</v>
      </c>
      <c r="I24" s="67">
        <v>200</v>
      </c>
      <c r="J24" s="67">
        <v>100</v>
      </c>
      <c r="K24" s="65"/>
      <c r="L24" s="65"/>
      <c r="M24" s="65"/>
      <c r="N24" s="65">
        <v>15</v>
      </c>
      <c r="O24" s="65"/>
      <c r="P24" s="65"/>
      <c r="Q24" s="65"/>
      <c r="R24" s="65"/>
      <c r="S24" s="65"/>
      <c r="T24" s="65"/>
      <c r="U24" s="76" t="str">
        <f t="shared" si="0"/>
        <v/>
      </c>
    </row>
    <row r="25" s="53" customFormat="1" ht="20.1" customHeight="1" spans="1:21">
      <c r="A25" s="69" t="s">
        <v>967</v>
      </c>
      <c r="B25" s="68">
        <f>SUM('[1]2020年一般公共预算支出表'!C1207)</f>
        <v>749</v>
      </c>
      <c r="C25" s="65">
        <v>349</v>
      </c>
      <c r="D25" s="65">
        <v>200</v>
      </c>
      <c r="E25" s="65">
        <v>100</v>
      </c>
      <c r="F25" s="65"/>
      <c r="G25" s="66">
        <v>90</v>
      </c>
      <c r="H25" s="67">
        <v>40</v>
      </c>
      <c r="I25" s="67">
        <v>30</v>
      </c>
      <c r="J25" s="67">
        <v>20</v>
      </c>
      <c r="K25" s="65"/>
      <c r="L25" s="65"/>
      <c r="M25" s="65"/>
      <c r="N25" s="65">
        <v>10</v>
      </c>
      <c r="O25" s="65"/>
      <c r="P25" s="65"/>
      <c r="Q25" s="65"/>
      <c r="R25" s="65"/>
      <c r="S25" s="65"/>
      <c r="T25" s="65"/>
      <c r="U25" s="76" t="str">
        <f t="shared" si="0"/>
        <v/>
      </c>
    </row>
    <row r="26" s="53" customFormat="1" ht="20.1" customHeight="1" spans="1:21">
      <c r="A26" s="70" t="s">
        <v>1043</v>
      </c>
      <c r="B26" s="68">
        <f>SUM('[1]2020年一般公共预算支出表'!C1264)</f>
        <v>12125</v>
      </c>
      <c r="C26" s="65"/>
      <c r="D26" s="65"/>
      <c r="E26" s="65"/>
      <c r="F26" s="65"/>
      <c r="G26" s="66"/>
      <c r="H26" s="67"/>
      <c r="I26" s="67"/>
      <c r="J26" s="67"/>
      <c r="K26" s="65"/>
      <c r="L26" s="65"/>
      <c r="M26" s="65"/>
      <c r="N26" s="65"/>
      <c r="O26" s="65"/>
      <c r="P26" s="65"/>
      <c r="Q26" s="65"/>
      <c r="R26" s="65"/>
      <c r="S26" s="65">
        <v>12125</v>
      </c>
      <c r="T26" s="65"/>
      <c r="U26" s="76" t="str">
        <f t="shared" si="0"/>
        <v/>
      </c>
    </row>
    <row r="27" s="53" customFormat="1" ht="20.1" customHeight="1" spans="1:21">
      <c r="A27" s="69" t="s">
        <v>1044</v>
      </c>
      <c r="B27" s="68">
        <f>SUM('[1]2020年一般公共预算支出表'!C1265)</f>
        <v>2248</v>
      </c>
      <c r="C27" s="65"/>
      <c r="D27" s="65"/>
      <c r="E27" s="65"/>
      <c r="F27" s="65"/>
      <c r="G27" s="66"/>
      <c r="H27" s="67"/>
      <c r="I27" s="67"/>
      <c r="J27" s="67"/>
      <c r="K27" s="65"/>
      <c r="L27" s="65"/>
      <c r="M27" s="65"/>
      <c r="N27" s="65"/>
      <c r="O27" s="65"/>
      <c r="P27" s="65">
        <v>2248</v>
      </c>
      <c r="Q27" s="65"/>
      <c r="R27" s="65"/>
      <c r="S27" s="65"/>
      <c r="T27" s="65"/>
      <c r="U27" s="76" t="str">
        <f t="shared" si="0"/>
        <v/>
      </c>
    </row>
    <row r="28" s="53" customFormat="1" ht="20.1" customHeight="1" spans="1:21">
      <c r="A28" s="69" t="s">
        <v>1045</v>
      </c>
      <c r="B28" s="68">
        <f>SUM('[1]2020年一般公共预算支出表'!C1271)</f>
        <v>0</v>
      </c>
      <c r="C28" s="65"/>
      <c r="D28" s="65"/>
      <c r="E28" s="65"/>
      <c r="F28" s="65"/>
      <c r="G28" s="66"/>
      <c r="H28" s="67"/>
      <c r="I28" s="67"/>
      <c r="J28" s="67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76" t="str">
        <f t="shared" si="0"/>
        <v/>
      </c>
    </row>
    <row r="29" s="53" customFormat="1" ht="20.1" customHeight="1" spans="1:21">
      <c r="A29" s="63" t="s">
        <v>1046</v>
      </c>
      <c r="B29" s="68">
        <f>SUM('[1]2020年一般公共预算支出表'!C1273)</f>
        <v>595</v>
      </c>
      <c r="C29" s="65"/>
      <c r="D29" s="65"/>
      <c r="E29" s="65"/>
      <c r="F29" s="65"/>
      <c r="G29" s="66"/>
      <c r="H29" s="67"/>
      <c r="I29" s="67"/>
      <c r="J29" s="67"/>
      <c r="K29" s="65"/>
      <c r="L29" s="65"/>
      <c r="M29" s="65"/>
      <c r="N29" s="65"/>
      <c r="O29" s="65"/>
      <c r="P29" s="65"/>
      <c r="Q29" s="65"/>
      <c r="R29" s="65"/>
      <c r="S29" s="65"/>
      <c r="T29" s="65">
        <v>595</v>
      </c>
      <c r="U29" s="76" t="str">
        <f t="shared" si="0"/>
        <v/>
      </c>
    </row>
    <row r="30" s="53" customFormat="1" ht="20.1" customHeight="1" spans="1:21">
      <c r="A30" s="63" t="s">
        <v>1038</v>
      </c>
      <c r="B30" s="64">
        <f>SUM([1]表三!F7)</f>
        <v>14923</v>
      </c>
      <c r="C30" s="65"/>
      <c r="D30" s="65"/>
      <c r="E30" s="65"/>
      <c r="F30" s="65"/>
      <c r="G30" s="66"/>
      <c r="H30" s="67"/>
      <c r="I30" s="67"/>
      <c r="J30" s="67"/>
      <c r="K30" s="65"/>
      <c r="L30" s="65"/>
      <c r="M30" s="65"/>
      <c r="N30" s="65"/>
      <c r="O30" s="65"/>
      <c r="P30" s="65"/>
      <c r="Q30" s="65"/>
      <c r="R30" s="65">
        <f>12936+1987</f>
        <v>14923</v>
      </c>
      <c r="S30" s="65"/>
      <c r="T30" s="65"/>
      <c r="U30" s="76" t="str">
        <f t="shared" si="0"/>
        <v/>
      </c>
    </row>
    <row r="31" s="53" customFormat="1" ht="20.1" customHeight="1" spans="1:21">
      <c r="A31" s="71" t="s">
        <v>1047</v>
      </c>
      <c r="B31" s="64">
        <f>SUM([1]表三!F90)</f>
        <v>382067</v>
      </c>
      <c r="C31" s="68">
        <f t="shared" ref="C31:T31" si="1">SUM(C5:C30)</f>
        <v>35546</v>
      </c>
      <c r="D31" s="68">
        <f t="shared" si="1"/>
        <v>23300</v>
      </c>
      <c r="E31" s="68">
        <f t="shared" si="1"/>
        <v>70761</v>
      </c>
      <c r="F31" s="68">
        <f t="shared" si="1"/>
        <v>0</v>
      </c>
      <c r="G31" s="68">
        <f t="shared" si="1"/>
        <v>121715</v>
      </c>
      <c r="H31" s="68">
        <f t="shared" si="1"/>
        <v>81117</v>
      </c>
      <c r="I31" s="68">
        <f t="shared" si="1"/>
        <v>37788</v>
      </c>
      <c r="J31" s="68">
        <f t="shared" si="1"/>
        <v>2810</v>
      </c>
      <c r="K31" s="68">
        <f t="shared" si="1"/>
        <v>28774</v>
      </c>
      <c r="L31" s="68">
        <f t="shared" si="1"/>
        <v>1500</v>
      </c>
      <c r="M31" s="68">
        <f t="shared" si="1"/>
        <v>0</v>
      </c>
      <c r="N31" s="68">
        <f t="shared" si="1"/>
        <v>12615</v>
      </c>
      <c r="O31" s="68">
        <f t="shared" si="1"/>
        <v>57965</v>
      </c>
      <c r="P31" s="68">
        <f t="shared" si="1"/>
        <v>2248</v>
      </c>
      <c r="Q31" s="68">
        <f t="shared" si="1"/>
        <v>0</v>
      </c>
      <c r="R31" s="68">
        <f t="shared" si="1"/>
        <v>14923</v>
      </c>
      <c r="S31" s="68">
        <f t="shared" si="1"/>
        <v>12125</v>
      </c>
      <c r="T31" s="68">
        <f t="shared" si="1"/>
        <v>595</v>
      </c>
      <c r="U31" s="76" t="str">
        <f t="shared" si="0"/>
        <v/>
      </c>
    </row>
    <row r="32" s="53" customFormat="1" spans="8:10">
      <c r="H32" s="55"/>
      <c r="I32" s="55"/>
      <c r="J32" s="55"/>
    </row>
    <row r="33" s="53" customFormat="1" spans="1:20">
      <c r="A33" s="72" t="s">
        <v>1048</v>
      </c>
      <c r="C33" s="73" t="str">
        <f t="shared" ref="C33:R33" si="2">IF(C26=0,"","经济分类放置的位置不正确")</f>
        <v/>
      </c>
      <c r="D33" s="73" t="str">
        <f t="shared" si="2"/>
        <v/>
      </c>
      <c r="E33" s="73" t="str">
        <f t="shared" si="2"/>
        <v/>
      </c>
      <c r="F33" s="73" t="str">
        <f t="shared" si="2"/>
        <v/>
      </c>
      <c r="G33" s="73" t="str">
        <f t="shared" si="2"/>
        <v/>
      </c>
      <c r="H33" s="73" t="str">
        <f t="shared" si="2"/>
        <v/>
      </c>
      <c r="I33" s="73" t="str">
        <f t="shared" si="2"/>
        <v/>
      </c>
      <c r="J33" s="73" t="str">
        <f t="shared" si="2"/>
        <v/>
      </c>
      <c r="K33" s="73" t="str">
        <f t="shared" si="2"/>
        <v/>
      </c>
      <c r="L33" s="73" t="str">
        <f t="shared" si="2"/>
        <v/>
      </c>
      <c r="M33" s="73" t="str">
        <f t="shared" si="2"/>
        <v/>
      </c>
      <c r="N33" s="73" t="str">
        <f t="shared" si="2"/>
        <v/>
      </c>
      <c r="O33" s="73" t="str">
        <f t="shared" si="2"/>
        <v/>
      </c>
      <c r="P33" s="73" t="str">
        <f t="shared" si="2"/>
        <v/>
      </c>
      <c r="Q33" s="73" t="str">
        <f t="shared" si="2"/>
        <v/>
      </c>
      <c r="R33" s="73" t="str">
        <f t="shared" si="2"/>
        <v/>
      </c>
      <c r="T33" s="73" t="str">
        <f>IF(T26=0,"","经济分类放置的位置不正确")</f>
        <v/>
      </c>
    </row>
    <row r="34" s="53" customFormat="1" spans="1:20">
      <c r="A34" s="72" t="s">
        <v>1049</v>
      </c>
      <c r="C34" s="73" t="str">
        <f t="shared" ref="C34:O34" si="3">IF(C27=0,"","经济分类放置的位置不正确")</f>
        <v/>
      </c>
      <c r="D34" s="73" t="str">
        <f t="shared" si="3"/>
        <v/>
      </c>
      <c r="E34" s="73" t="str">
        <f t="shared" si="3"/>
        <v/>
      </c>
      <c r="F34" s="73" t="str">
        <f t="shared" si="3"/>
        <v/>
      </c>
      <c r="G34" s="73" t="str">
        <f t="shared" si="3"/>
        <v/>
      </c>
      <c r="H34" s="73" t="str">
        <f t="shared" si="3"/>
        <v/>
      </c>
      <c r="I34" s="73" t="str">
        <f t="shared" si="3"/>
        <v/>
      </c>
      <c r="J34" s="73" t="str">
        <f t="shared" si="3"/>
        <v/>
      </c>
      <c r="K34" s="73" t="str">
        <f t="shared" si="3"/>
        <v/>
      </c>
      <c r="L34" s="73" t="str">
        <f t="shared" si="3"/>
        <v/>
      </c>
      <c r="M34" s="73" t="str">
        <f t="shared" si="3"/>
        <v/>
      </c>
      <c r="N34" s="73" t="str">
        <f t="shared" si="3"/>
        <v/>
      </c>
      <c r="O34" s="73" t="str">
        <f t="shared" si="3"/>
        <v/>
      </c>
      <c r="P34" s="72"/>
      <c r="Q34" s="73" t="str">
        <f t="shared" ref="Q34:T34" si="4">IF(Q27=0,"","经济分类放置的位置不正确")</f>
        <v/>
      </c>
      <c r="R34" s="73" t="str">
        <f t="shared" si="4"/>
        <v/>
      </c>
      <c r="S34" s="73" t="str">
        <f t="shared" si="4"/>
        <v/>
      </c>
      <c r="T34" s="73" t="str">
        <f t="shared" si="4"/>
        <v/>
      </c>
    </row>
    <row r="35" s="53" customFormat="1" spans="1:20">
      <c r="A35" s="72" t="s">
        <v>1050</v>
      </c>
      <c r="C35" s="73" t="str">
        <f t="shared" ref="C35:O35" si="5">IF(C28=0,"","经济分类放置的位置不正确")</f>
        <v/>
      </c>
      <c r="D35" s="73" t="str">
        <f t="shared" si="5"/>
        <v/>
      </c>
      <c r="E35" s="73" t="str">
        <f t="shared" si="5"/>
        <v/>
      </c>
      <c r="F35" s="73" t="str">
        <f t="shared" si="5"/>
        <v/>
      </c>
      <c r="G35" s="73" t="str">
        <f t="shared" si="5"/>
        <v/>
      </c>
      <c r="H35" s="73" t="str">
        <f t="shared" si="5"/>
        <v/>
      </c>
      <c r="I35" s="73" t="str">
        <f t="shared" si="5"/>
        <v/>
      </c>
      <c r="J35" s="73" t="str">
        <f t="shared" si="5"/>
        <v/>
      </c>
      <c r="K35" s="73" t="str">
        <f t="shared" si="5"/>
        <v/>
      </c>
      <c r="L35" s="73" t="str">
        <f t="shared" si="5"/>
        <v/>
      </c>
      <c r="M35" s="73" t="str">
        <f t="shared" si="5"/>
        <v/>
      </c>
      <c r="N35" s="73" t="str">
        <f t="shared" si="5"/>
        <v/>
      </c>
      <c r="O35" s="73" t="str">
        <f t="shared" si="5"/>
        <v/>
      </c>
      <c r="P35" s="72"/>
      <c r="Q35" s="73" t="str">
        <f t="shared" ref="Q35:T35" si="6">IF(Q28=0,"","经济分类放置的位置不正确")</f>
        <v/>
      </c>
      <c r="R35" s="73" t="str">
        <f t="shared" si="6"/>
        <v/>
      </c>
      <c r="S35" s="73" t="str">
        <f t="shared" si="6"/>
        <v/>
      </c>
      <c r="T35" s="73" t="str">
        <f t="shared" si="6"/>
        <v/>
      </c>
    </row>
    <row r="36" s="53" customFormat="1" spans="1:20">
      <c r="A36" s="72" t="s">
        <v>1051</v>
      </c>
      <c r="C36" s="73" t="str">
        <f t="shared" ref="C36:Q36" si="7">IF(C30=0,"","经济分类放置的位置不正确")</f>
        <v/>
      </c>
      <c r="D36" s="73" t="str">
        <f t="shared" si="7"/>
        <v/>
      </c>
      <c r="E36" s="73" t="str">
        <f t="shared" si="7"/>
        <v/>
      </c>
      <c r="F36" s="73" t="str">
        <f t="shared" si="7"/>
        <v/>
      </c>
      <c r="G36" s="73" t="str">
        <f t="shared" si="7"/>
        <v/>
      </c>
      <c r="H36" s="73" t="str">
        <f t="shared" si="7"/>
        <v/>
      </c>
      <c r="I36" s="73" t="str">
        <f t="shared" si="7"/>
        <v/>
      </c>
      <c r="J36" s="73" t="str">
        <f t="shared" si="7"/>
        <v/>
      </c>
      <c r="K36" s="73" t="str">
        <f t="shared" si="7"/>
        <v/>
      </c>
      <c r="L36" s="73" t="str">
        <f t="shared" si="7"/>
        <v/>
      </c>
      <c r="M36" s="73" t="str">
        <f t="shared" si="7"/>
        <v/>
      </c>
      <c r="N36" s="73" t="str">
        <f t="shared" si="7"/>
        <v/>
      </c>
      <c r="O36" s="73" t="str">
        <f t="shared" si="7"/>
        <v/>
      </c>
      <c r="P36" s="73" t="str">
        <f t="shared" si="7"/>
        <v/>
      </c>
      <c r="Q36" s="73" t="str">
        <f t="shared" si="7"/>
        <v/>
      </c>
      <c r="R36" s="72"/>
      <c r="S36" s="73" t="str">
        <f>IF(S30=0,"","经济分类放置的位置不正确")</f>
        <v/>
      </c>
      <c r="T36" s="73" t="str">
        <f>IF(T30=0,"","经济分类放置的位置不正确")</f>
        <v/>
      </c>
    </row>
    <row r="37" s="53" customFormat="1" spans="8:10">
      <c r="H37" s="55"/>
      <c r="I37" s="55"/>
      <c r="J37" s="55"/>
    </row>
    <row r="38" s="53" customFormat="1" spans="8:10">
      <c r="H38" s="55"/>
      <c r="I38" s="55"/>
      <c r="J38" s="55"/>
    </row>
    <row r="39" s="53" customFormat="1" spans="8:10">
      <c r="H39" s="55"/>
      <c r="I39" s="55"/>
      <c r="J39" s="55"/>
    </row>
    <row r="40" s="53" customFormat="1" spans="8:10">
      <c r="H40" s="55"/>
      <c r="I40" s="55"/>
      <c r="J40" s="55"/>
    </row>
    <row r="41" s="53" customFormat="1" spans="8:10">
      <c r="H41" s="55"/>
      <c r="I41" s="55"/>
      <c r="J41" s="55"/>
    </row>
  </sheetData>
  <mergeCells count="1">
    <mergeCell ref="A2:T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9"/>
  <sheetViews>
    <sheetView workbookViewId="0">
      <selection activeCell="A1" sqref="A1"/>
    </sheetView>
  </sheetViews>
  <sheetFormatPr defaultColWidth="9" defaultRowHeight="14.25" outlineLevelCol="5"/>
  <cols>
    <col min="1" max="1" width="50.125" style="11" customWidth="1"/>
    <col min="2" max="2" width="20.5" style="14" customWidth="1"/>
    <col min="3" max="3" width="16.625" style="14" customWidth="1"/>
    <col min="4" max="4" width="43.625" style="11" customWidth="1"/>
    <col min="5" max="5" width="19.5" style="11" customWidth="1"/>
    <col min="6" max="6" width="16.625" style="11" customWidth="1"/>
    <col min="7" max="16384" width="9" style="11"/>
  </cols>
  <sheetData>
    <row r="1" s="11" customFormat="1" ht="18" customHeight="1" spans="1:3">
      <c r="A1" s="12" t="s">
        <v>1052</v>
      </c>
      <c r="B1" s="15"/>
      <c r="C1" s="14"/>
    </row>
    <row r="2" s="12" customFormat="1" ht="20.25" spans="1:6">
      <c r="A2" s="16" t="s">
        <v>1053</v>
      </c>
      <c r="B2" s="16"/>
      <c r="C2" s="16"/>
      <c r="D2" s="16"/>
      <c r="E2" s="16"/>
      <c r="F2" s="16"/>
    </row>
    <row r="3" s="11" customFormat="1" ht="20.25" customHeight="1" spans="1:6">
      <c r="A3" s="12"/>
      <c r="B3" s="15"/>
      <c r="C3" s="14"/>
      <c r="F3" s="17" t="s">
        <v>2</v>
      </c>
    </row>
    <row r="4" s="11" customFormat="1" ht="31.5" customHeight="1" spans="1:6">
      <c r="A4" s="18" t="s">
        <v>1054</v>
      </c>
      <c r="B4" s="19"/>
      <c r="C4" s="20"/>
      <c r="D4" s="18" t="s">
        <v>1055</v>
      </c>
      <c r="E4" s="19"/>
      <c r="F4" s="20"/>
    </row>
    <row r="5" s="11" customFormat="1" ht="21.95" customHeight="1" spans="1:6">
      <c r="A5" s="21" t="s">
        <v>39</v>
      </c>
      <c r="B5" s="22" t="s">
        <v>4</v>
      </c>
      <c r="C5" s="23" t="s">
        <v>5</v>
      </c>
      <c r="D5" s="21" t="s">
        <v>39</v>
      </c>
      <c r="E5" s="24" t="s">
        <v>4</v>
      </c>
      <c r="F5" s="21" t="s">
        <v>5</v>
      </c>
    </row>
    <row r="6" s="11" customFormat="1" ht="20.1" customHeight="1" spans="1:6">
      <c r="A6" s="25" t="s">
        <v>1056</v>
      </c>
      <c r="B6" s="26">
        <f>'[1]2020年一般公共预算收入表'!B35</f>
        <v>77901</v>
      </c>
      <c r="C6" s="26">
        <f>'[1]2020年一般公共预算收入表'!C35</f>
        <v>84133</v>
      </c>
      <c r="D6" s="25" t="s">
        <v>1057</v>
      </c>
      <c r="E6" s="27">
        <f>'[1]2020年一般公共预算支出表'!B1278</f>
        <v>504557</v>
      </c>
      <c r="F6" s="27">
        <f>'[1]2020年一般公共预算支出表'!C1278</f>
        <v>367144</v>
      </c>
    </row>
    <row r="7" s="11" customFormat="1" ht="20.1" customHeight="1" spans="1:6">
      <c r="A7" s="28" t="s">
        <v>1058</v>
      </c>
      <c r="B7" s="26">
        <f>SUM(B8,B76:B77,B81:B84)</f>
        <v>478088</v>
      </c>
      <c r="C7" s="26">
        <f>SUM(C8,C76:C77,C81:C84)</f>
        <v>297934</v>
      </c>
      <c r="D7" s="28" t="s">
        <v>1038</v>
      </c>
      <c r="E7" s="27">
        <f>SUM(E8,E77:E84)</f>
        <v>51432</v>
      </c>
      <c r="F7" s="27">
        <f>SUM(F8,F77:F83)</f>
        <v>14923</v>
      </c>
    </row>
    <row r="8" s="11" customFormat="1" ht="20.1" customHeight="1" spans="1:6">
      <c r="A8" s="29" t="s">
        <v>1059</v>
      </c>
      <c r="B8" s="26">
        <f>SUM(B9,B16,B52)</f>
        <v>367007</v>
      </c>
      <c r="C8" s="26">
        <f>SUM(C9,C16,C52)</f>
        <v>227500</v>
      </c>
      <c r="D8" s="29" t="s">
        <v>1060</v>
      </c>
      <c r="E8" s="27">
        <f>SUM(E9:E10)</f>
        <v>12797</v>
      </c>
      <c r="F8" s="27">
        <f>SUM(F9:F10)</f>
        <v>12936</v>
      </c>
    </row>
    <row r="9" s="11" customFormat="1" ht="20.1" customHeight="1" spans="1:6">
      <c r="A9" s="29" t="s">
        <v>1061</v>
      </c>
      <c r="B9" s="26">
        <f>SUM(B10:B15)</f>
        <v>11719</v>
      </c>
      <c r="C9" s="26">
        <f>SUM(C10:C15)</f>
        <v>11719</v>
      </c>
      <c r="D9" s="29" t="s">
        <v>1062</v>
      </c>
      <c r="E9" s="30">
        <v>-14</v>
      </c>
      <c r="F9" s="31">
        <v>-14</v>
      </c>
    </row>
    <row r="10" s="11" customFormat="1" ht="20.1" customHeight="1" spans="1:6">
      <c r="A10" s="32" t="s">
        <v>1063</v>
      </c>
      <c r="B10" s="33">
        <v>378</v>
      </c>
      <c r="C10" s="33">
        <v>378</v>
      </c>
      <c r="D10" s="29" t="s">
        <v>1064</v>
      </c>
      <c r="E10" s="30">
        <f>13117-305-1</f>
        <v>12811</v>
      </c>
      <c r="F10" s="31">
        <v>12950</v>
      </c>
    </row>
    <row r="11" s="11" customFormat="1" ht="20.1" customHeight="1" spans="1:6">
      <c r="A11" s="32" t="s">
        <v>1065</v>
      </c>
      <c r="B11" s="33">
        <v>1326</v>
      </c>
      <c r="C11" s="33">
        <v>1326</v>
      </c>
      <c r="D11" s="29"/>
      <c r="E11" s="30"/>
      <c r="F11" s="31"/>
    </row>
    <row r="12" s="11" customFormat="1" ht="20.1" customHeight="1" spans="1:6">
      <c r="A12" s="32" t="s">
        <v>1066</v>
      </c>
      <c r="B12" s="33">
        <v>3803</v>
      </c>
      <c r="C12" s="33">
        <v>3803</v>
      </c>
      <c r="D12" s="29" t="s">
        <v>35</v>
      </c>
      <c r="E12" s="30"/>
      <c r="F12" s="31"/>
    </row>
    <row r="13" s="11" customFormat="1" ht="20.1" customHeight="1" spans="1:6">
      <c r="A13" s="32" t="s">
        <v>1067</v>
      </c>
      <c r="B13" s="33">
        <v>1557</v>
      </c>
      <c r="C13" s="33">
        <v>1557</v>
      </c>
      <c r="D13" s="29" t="s">
        <v>35</v>
      </c>
      <c r="E13" s="30"/>
      <c r="F13" s="31"/>
    </row>
    <row r="14" s="11" customFormat="1" ht="20.1" customHeight="1" spans="1:6">
      <c r="A14" s="32" t="s">
        <v>1068</v>
      </c>
      <c r="B14" s="33">
        <v>4655</v>
      </c>
      <c r="C14" s="33">
        <v>4655</v>
      </c>
      <c r="D14" s="29" t="s">
        <v>35</v>
      </c>
      <c r="E14" s="30"/>
      <c r="F14" s="31"/>
    </row>
    <row r="15" s="11" customFormat="1" ht="20.1" customHeight="1" spans="1:6">
      <c r="A15" s="32" t="s">
        <v>1069</v>
      </c>
      <c r="B15" s="33"/>
      <c r="C15" s="33"/>
      <c r="D15" s="29" t="s">
        <v>35</v>
      </c>
      <c r="E15" s="30"/>
      <c r="F15" s="31"/>
    </row>
    <row r="16" s="11" customFormat="1" ht="20.1" customHeight="1" spans="1:6">
      <c r="A16" s="32" t="s">
        <v>1070</v>
      </c>
      <c r="B16" s="26">
        <f>SUM(B17:B51)</f>
        <v>310996</v>
      </c>
      <c r="C16" s="26">
        <f>SUM(C17:C51)</f>
        <v>210169</v>
      </c>
      <c r="D16" s="29" t="s">
        <v>35</v>
      </c>
      <c r="E16" s="30"/>
      <c r="F16" s="31"/>
    </row>
    <row r="17" s="11" customFormat="1" ht="20.1" customHeight="1" spans="1:6">
      <c r="A17" s="32" t="s">
        <v>1071</v>
      </c>
      <c r="B17" s="33"/>
      <c r="C17" s="33"/>
      <c r="D17" s="29" t="s">
        <v>35</v>
      </c>
      <c r="E17" s="30"/>
      <c r="F17" s="31"/>
    </row>
    <row r="18" s="11" customFormat="1" ht="20.1" customHeight="1" spans="1:6">
      <c r="A18" s="34" t="s">
        <v>1072</v>
      </c>
      <c r="B18" s="33">
        <v>117898</v>
      </c>
      <c r="C18" s="33">
        <v>107202</v>
      </c>
      <c r="D18" s="29" t="s">
        <v>35</v>
      </c>
      <c r="E18" s="30"/>
      <c r="F18" s="31"/>
    </row>
    <row r="19" s="11" customFormat="1" ht="20.1" customHeight="1" spans="1:6">
      <c r="A19" s="35" t="s">
        <v>1073</v>
      </c>
      <c r="B19" s="33"/>
      <c r="C19" s="33"/>
      <c r="D19" s="29" t="s">
        <v>35</v>
      </c>
      <c r="E19" s="30"/>
      <c r="F19" s="31"/>
    </row>
    <row r="20" s="11" customFormat="1" ht="20.1" customHeight="1" spans="1:6">
      <c r="A20" s="35" t="s">
        <v>1074</v>
      </c>
      <c r="B20" s="33">
        <v>3910</v>
      </c>
      <c r="C20" s="33">
        <v>2135</v>
      </c>
      <c r="D20" s="29" t="s">
        <v>35</v>
      </c>
      <c r="E20" s="30"/>
      <c r="F20" s="31"/>
    </row>
    <row r="21" s="11" customFormat="1" ht="20.1" customHeight="1" spans="1:6">
      <c r="A21" s="35" t="s">
        <v>1075</v>
      </c>
      <c r="B21" s="33"/>
      <c r="C21" s="33"/>
      <c r="D21" s="29" t="s">
        <v>35</v>
      </c>
      <c r="E21" s="30"/>
      <c r="F21" s="31"/>
    </row>
    <row r="22" s="11" customFormat="1" ht="20.1" customHeight="1" spans="1:6">
      <c r="A22" s="35" t="s">
        <v>1076</v>
      </c>
      <c r="B22" s="33"/>
      <c r="C22" s="33"/>
      <c r="D22" s="29" t="s">
        <v>35</v>
      </c>
      <c r="E22" s="30"/>
      <c r="F22" s="31"/>
    </row>
    <row r="23" s="11" customFormat="1" ht="20.1" customHeight="1" spans="1:6">
      <c r="A23" s="35" t="s">
        <v>1077</v>
      </c>
      <c r="B23" s="33">
        <v>4570</v>
      </c>
      <c r="C23" s="33">
        <v>3167</v>
      </c>
      <c r="D23" s="35" t="s">
        <v>35</v>
      </c>
      <c r="E23" s="36"/>
      <c r="F23" s="31"/>
    </row>
    <row r="24" s="11" customFormat="1" ht="20.1" customHeight="1" spans="1:6">
      <c r="A24" s="35" t="s">
        <v>1078</v>
      </c>
      <c r="B24" s="33">
        <v>244</v>
      </c>
      <c r="C24" s="33"/>
      <c r="D24" s="35" t="s">
        <v>35</v>
      </c>
      <c r="E24" s="36"/>
      <c r="F24" s="31"/>
    </row>
    <row r="25" s="11" customFormat="1" ht="20.1" customHeight="1" spans="1:6">
      <c r="A25" s="35" t="s">
        <v>1079</v>
      </c>
      <c r="B25" s="33">
        <v>15459</v>
      </c>
      <c r="C25" s="33">
        <v>8916</v>
      </c>
      <c r="D25" s="34" t="s">
        <v>35</v>
      </c>
      <c r="E25" s="37"/>
      <c r="F25" s="31"/>
    </row>
    <row r="26" s="11" customFormat="1" ht="20.1" customHeight="1" spans="1:6">
      <c r="A26" s="35" t="s">
        <v>1080</v>
      </c>
      <c r="B26" s="33">
        <v>1530</v>
      </c>
      <c r="C26" s="33">
        <v>1260</v>
      </c>
      <c r="D26" s="35" t="s">
        <v>35</v>
      </c>
      <c r="E26" s="36"/>
      <c r="F26" s="31"/>
    </row>
    <row r="27" s="11" customFormat="1" ht="20.1" customHeight="1" spans="1:6">
      <c r="A27" s="35" t="s">
        <v>1081</v>
      </c>
      <c r="B27" s="33"/>
      <c r="C27" s="33"/>
      <c r="D27" s="35" t="s">
        <v>35</v>
      </c>
      <c r="E27" s="36"/>
      <c r="F27" s="31"/>
    </row>
    <row r="28" s="11" customFormat="1" ht="20.1" customHeight="1" spans="1:6">
      <c r="A28" s="35" t="s">
        <v>1082</v>
      </c>
      <c r="B28" s="33"/>
      <c r="C28" s="33"/>
      <c r="D28" s="35" t="s">
        <v>35</v>
      </c>
      <c r="E28" s="36"/>
      <c r="F28" s="31"/>
    </row>
    <row r="29" s="11" customFormat="1" ht="20.1" customHeight="1" spans="1:6">
      <c r="A29" s="35" t="s">
        <v>1083</v>
      </c>
      <c r="B29" s="33">
        <v>7883</v>
      </c>
      <c r="C29" s="33">
        <v>7228</v>
      </c>
      <c r="D29" s="35" t="s">
        <v>35</v>
      </c>
      <c r="E29" s="36"/>
      <c r="F29" s="31"/>
    </row>
    <row r="30" s="11" customFormat="1" ht="20.1" customHeight="1" spans="1:6">
      <c r="A30" s="38" t="s">
        <v>1084</v>
      </c>
      <c r="B30" s="39"/>
      <c r="C30" s="39"/>
      <c r="D30" s="35" t="s">
        <v>35</v>
      </c>
      <c r="E30" s="36"/>
      <c r="F30" s="31"/>
    </row>
    <row r="31" s="11" customFormat="1" ht="20.1" customHeight="1" spans="1:6">
      <c r="A31" s="38" t="s">
        <v>1085</v>
      </c>
      <c r="B31" s="39"/>
      <c r="C31" s="39"/>
      <c r="D31" s="35" t="s">
        <v>35</v>
      </c>
      <c r="E31" s="36"/>
      <c r="F31" s="31"/>
    </row>
    <row r="32" s="11" customFormat="1" ht="20.1" customHeight="1" spans="1:6">
      <c r="A32" s="38" t="s">
        <v>1086</v>
      </c>
      <c r="B32" s="39"/>
      <c r="C32" s="39"/>
      <c r="D32" s="35" t="s">
        <v>35</v>
      </c>
      <c r="E32" s="36"/>
      <c r="F32" s="31"/>
    </row>
    <row r="33" s="11" customFormat="1" ht="20.1" customHeight="1" spans="1:6">
      <c r="A33" s="38" t="s">
        <v>1087</v>
      </c>
      <c r="B33" s="39">
        <v>1758</v>
      </c>
      <c r="C33" s="39">
        <v>987</v>
      </c>
      <c r="D33" s="35" t="s">
        <v>35</v>
      </c>
      <c r="E33" s="36"/>
      <c r="F33" s="31"/>
    </row>
    <row r="34" s="11" customFormat="1" ht="20.1" customHeight="1" spans="1:6">
      <c r="A34" s="38" t="s">
        <v>1088</v>
      </c>
      <c r="B34" s="39">
        <v>23647</v>
      </c>
      <c r="C34" s="39">
        <v>21986</v>
      </c>
      <c r="D34" s="29" t="s">
        <v>35</v>
      </c>
      <c r="E34" s="30"/>
      <c r="F34" s="31"/>
    </row>
    <row r="35" s="11" customFormat="1" ht="20.1" customHeight="1" spans="1:6">
      <c r="A35" s="38" t="s">
        <v>1089</v>
      </c>
      <c r="B35" s="39"/>
      <c r="C35" s="39"/>
      <c r="D35" s="29" t="s">
        <v>35</v>
      </c>
      <c r="E35" s="30"/>
      <c r="F35" s="31"/>
    </row>
    <row r="36" s="11" customFormat="1" ht="20.1" customHeight="1" spans="1:6">
      <c r="A36" s="38" t="s">
        <v>1090</v>
      </c>
      <c r="B36" s="39">
        <v>677</v>
      </c>
      <c r="C36" s="39">
        <v>148</v>
      </c>
      <c r="D36" s="29" t="s">
        <v>35</v>
      </c>
      <c r="E36" s="30"/>
      <c r="F36" s="31"/>
    </row>
    <row r="37" s="11" customFormat="1" ht="20.1" customHeight="1" spans="1:6">
      <c r="A37" s="38" t="s">
        <v>1091</v>
      </c>
      <c r="B37" s="39">
        <v>26333</v>
      </c>
      <c r="C37" s="39">
        <v>23835</v>
      </c>
      <c r="D37" s="29" t="s">
        <v>35</v>
      </c>
      <c r="E37" s="30"/>
      <c r="F37" s="31"/>
    </row>
    <row r="38" s="11" customFormat="1" ht="20.1" customHeight="1" spans="1:6">
      <c r="A38" s="38" t="s">
        <v>1092</v>
      </c>
      <c r="B38" s="39">
        <v>40015</v>
      </c>
      <c r="C38" s="39">
        <v>26972</v>
      </c>
      <c r="D38" s="29" t="s">
        <v>35</v>
      </c>
      <c r="E38" s="30"/>
      <c r="F38" s="31"/>
    </row>
    <row r="39" s="11" customFormat="1" ht="20.1" customHeight="1" spans="1:6">
      <c r="A39" s="38" t="s">
        <v>1093</v>
      </c>
      <c r="B39" s="39">
        <v>40</v>
      </c>
      <c r="C39" s="39">
        <v>76</v>
      </c>
      <c r="D39" s="29" t="s">
        <v>35</v>
      </c>
      <c r="E39" s="30"/>
      <c r="F39" s="31"/>
    </row>
    <row r="40" s="11" customFormat="1" ht="20.1" customHeight="1" spans="1:6">
      <c r="A40" s="38" t="s">
        <v>1094</v>
      </c>
      <c r="B40" s="39"/>
      <c r="C40" s="39"/>
      <c r="D40" s="29" t="s">
        <v>35</v>
      </c>
      <c r="E40" s="30"/>
      <c r="F40" s="31"/>
    </row>
    <row r="41" s="11" customFormat="1" ht="20.1" customHeight="1" spans="1:6">
      <c r="A41" s="38" t="s">
        <v>1095</v>
      </c>
      <c r="B41" s="39">
        <v>54794</v>
      </c>
      <c r="C41" s="39">
        <v>2259</v>
      </c>
      <c r="D41" s="29" t="s">
        <v>35</v>
      </c>
      <c r="E41" s="30"/>
      <c r="F41" s="31"/>
    </row>
    <row r="42" s="11" customFormat="1" ht="20.1" customHeight="1" spans="1:6">
      <c r="A42" s="38" t="s">
        <v>1096</v>
      </c>
      <c r="B42" s="39">
        <v>7535</v>
      </c>
      <c r="C42" s="39">
        <v>119</v>
      </c>
      <c r="D42" s="29" t="s">
        <v>35</v>
      </c>
      <c r="E42" s="30"/>
      <c r="F42" s="31"/>
    </row>
    <row r="43" s="11" customFormat="1" ht="20.1" customHeight="1" spans="1:6">
      <c r="A43" s="38" t="s">
        <v>1097</v>
      </c>
      <c r="B43" s="39"/>
      <c r="C43" s="39"/>
      <c r="D43" s="29" t="s">
        <v>35</v>
      </c>
      <c r="E43" s="30"/>
      <c r="F43" s="31"/>
    </row>
    <row r="44" s="11" customFormat="1" ht="20.1" customHeight="1" spans="1:6">
      <c r="A44" s="38" t="s">
        <v>1098</v>
      </c>
      <c r="B44" s="39"/>
      <c r="C44" s="39"/>
      <c r="D44" s="29" t="s">
        <v>35</v>
      </c>
      <c r="E44" s="30"/>
      <c r="F44" s="31"/>
    </row>
    <row r="45" s="11" customFormat="1" ht="20.1" customHeight="1" spans="1:6">
      <c r="A45" s="38" t="s">
        <v>1099</v>
      </c>
      <c r="B45" s="39"/>
      <c r="C45" s="39"/>
      <c r="D45" s="29" t="s">
        <v>35</v>
      </c>
      <c r="E45" s="30"/>
      <c r="F45" s="31"/>
    </row>
    <row r="46" s="11" customFormat="1" ht="20.1" customHeight="1" spans="1:6">
      <c r="A46" s="38" t="s">
        <v>1100</v>
      </c>
      <c r="B46" s="39"/>
      <c r="C46" s="39"/>
      <c r="D46" s="29" t="s">
        <v>35</v>
      </c>
      <c r="E46" s="30"/>
      <c r="F46" s="31"/>
    </row>
    <row r="47" s="11" customFormat="1" ht="20.1" customHeight="1" spans="1:6">
      <c r="A47" s="38" t="s">
        <v>1101</v>
      </c>
      <c r="B47" s="39">
        <v>4555</v>
      </c>
      <c r="C47" s="39">
        <v>3879</v>
      </c>
      <c r="D47" s="29" t="s">
        <v>35</v>
      </c>
      <c r="E47" s="30"/>
      <c r="F47" s="31"/>
    </row>
    <row r="48" s="11" customFormat="1" ht="20.1" customHeight="1" spans="1:6">
      <c r="A48" s="38" t="s">
        <v>1102</v>
      </c>
      <c r="B48" s="39"/>
      <c r="C48" s="39"/>
      <c r="D48" s="35" t="s">
        <v>35</v>
      </c>
      <c r="E48" s="36"/>
      <c r="F48" s="31"/>
    </row>
    <row r="49" s="11" customFormat="1" ht="20.1" customHeight="1" spans="1:6">
      <c r="A49" s="38" t="s">
        <v>1103</v>
      </c>
      <c r="B49" s="39"/>
      <c r="C49" s="39"/>
      <c r="D49" s="35"/>
      <c r="E49" s="36"/>
      <c r="F49" s="31"/>
    </row>
    <row r="50" s="11" customFormat="1" ht="20.1" customHeight="1" spans="1:6">
      <c r="A50" s="38" t="s">
        <v>1104</v>
      </c>
      <c r="B50" s="39">
        <v>148</v>
      </c>
      <c r="C50" s="39"/>
      <c r="D50" s="35" t="s">
        <v>35</v>
      </c>
      <c r="E50" s="36"/>
      <c r="F50" s="31"/>
    </row>
    <row r="51" s="11" customFormat="1" ht="20.1" customHeight="1" spans="1:6">
      <c r="A51" s="35" t="s">
        <v>1105</v>
      </c>
      <c r="B51" s="33"/>
      <c r="C51" s="33"/>
      <c r="D51" s="35" t="s">
        <v>35</v>
      </c>
      <c r="E51" s="36"/>
      <c r="F51" s="31"/>
    </row>
    <row r="52" s="11" customFormat="1" ht="20.1" customHeight="1" spans="1:6">
      <c r="A52" s="35" t="s">
        <v>1106</v>
      </c>
      <c r="B52" s="26">
        <f>SUM(B53:B73)</f>
        <v>44292</v>
      </c>
      <c r="C52" s="26">
        <f>SUM(C53:C73)</f>
        <v>5612</v>
      </c>
      <c r="D52" s="35" t="s">
        <v>35</v>
      </c>
      <c r="E52" s="36"/>
      <c r="F52" s="31"/>
    </row>
    <row r="53" s="11" customFormat="1" ht="20.1" customHeight="1" spans="1:6">
      <c r="A53" s="35" t="s">
        <v>1107</v>
      </c>
      <c r="B53" s="33">
        <v>194</v>
      </c>
      <c r="C53" s="33">
        <v>12</v>
      </c>
      <c r="D53" s="35" t="s">
        <v>35</v>
      </c>
      <c r="E53" s="36"/>
      <c r="F53" s="31"/>
    </row>
    <row r="54" s="11" customFormat="1" ht="20.1" customHeight="1" spans="1:6">
      <c r="A54" s="35" t="s">
        <v>1108</v>
      </c>
      <c r="B54" s="33">
        <v>0</v>
      </c>
      <c r="C54" s="33"/>
      <c r="D54" s="35"/>
      <c r="E54" s="36"/>
      <c r="F54" s="31"/>
    </row>
    <row r="55" s="11" customFormat="1" ht="20.1" customHeight="1" spans="1:6">
      <c r="A55" s="35" t="s">
        <v>1109</v>
      </c>
      <c r="B55" s="33">
        <v>0</v>
      </c>
      <c r="C55" s="33"/>
      <c r="D55" s="35"/>
      <c r="E55" s="36"/>
      <c r="F55" s="31"/>
    </row>
    <row r="56" s="11" customFormat="1" ht="20.1" customHeight="1" spans="1:6">
      <c r="A56" s="35" t="s">
        <v>1110</v>
      </c>
      <c r="B56" s="33">
        <v>329</v>
      </c>
      <c r="C56" s="33"/>
      <c r="D56" s="35"/>
      <c r="E56" s="30"/>
      <c r="F56" s="31"/>
    </row>
    <row r="57" s="11" customFormat="1" ht="20.1" customHeight="1" spans="1:6">
      <c r="A57" s="35" t="s">
        <v>1111</v>
      </c>
      <c r="B57" s="33">
        <v>3667</v>
      </c>
      <c r="C57" s="33">
        <v>631</v>
      </c>
      <c r="D57" s="35"/>
      <c r="E57" s="30"/>
      <c r="F57" s="31"/>
    </row>
    <row r="58" s="11" customFormat="1" ht="20.1" customHeight="1" spans="1:6">
      <c r="A58" s="35" t="s">
        <v>1112</v>
      </c>
      <c r="B58" s="33">
        <v>290</v>
      </c>
      <c r="C58" s="33"/>
      <c r="D58" s="35"/>
      <c r="E58" s="30"/>
      <c r="F58" s="31"/>
    </row>
    <row r="59" s="11" customFormat="1" ht="20.1" customHeight="1" spans="1:6">
      <c r="A59" s="35" t="s">
        <v>1113</v>
      </c>
      <c r="B59" s="33">
        <v>181</v>
      </c>
      <c r="C59" s="33">
        <v>61</v>
      </c>
      <c r="D59" s="35"/>
      <c r="E59" s="30"/>
      <c r="F59" s="31"/>
    </row>
    <row r="60" s="11" customFormat="1" ht="19.5" customHeight="1" spans="1:6">
      <c r="A60" s="35" t="s">
        <v>1114</v>
      </c>
      <c r="B60" s="33">
        <v>1115</v>
      </c>
      <c r="C60" s="33"/>
      <c r="D60" s="35"/>
      <c r="E60" s="40"/>
      <c r="F60" s="41"/>
    </row>
    <row r="61" s="13" customFormat="1" ht="20.1" customHeight="1" spans="1:6">
      <c r="A61" s="35" t="s">
        <v>1115</v>
      </c>
      <c r="B61" s="42">
        <v>6806</v>
      </c>
      <c r="C61" s="42"/>
      <c r="D61" s="35"/>
      <c r="E61" s="40"/>
      <c r="F61" s="41"/>
    </row>
    <row r="62" s="11" customFormat="1" ht="20.1" customHeight="1" spans="1:6">
      <c r="A62" s="35" t="s">
        <v>1116</v>
      </c>
      <c r="B62" s="33">
        <v>85</v>
      </c>
      <c r="C62" s="33"/>
      <c r="D62" s="35"/>
      <c r="E62" s="30"/>
      <c r="F62" s="31"/>
    </row>
    <row r="63" s="11" customFormat="1" ht="20.1" customHeight="1" spans="1:6">
      <c r="A63" s="35" t="s">
        <v>1117</v>
      </c>
      <c r="B63" s="33">
        <v>0</v>
      </c>
      <c r="C63" s="33"/>
      <c r="D63" s="35"/>
      <c r="E63" s="30"/>
      <c r="F63" s="31"/>
    </row>
    <row r="64" s="11" customFormat="1" ht="20.1" customHeight="1" spans="1:6">
      <c r="A64" s="35" t="s">
        <v>1118</v>
      </c>
      <c r="B64" s="33">
        <v>26488</v>
      </c>
      <c r="C64" s="33">
        <v>4820</v>
      </c>
      <c r="D64" s="35"/>
      <c r="E64" s="30"/>
      <c r="F64" s="31"/>
    </row>
    <row r="65" s="11" customFormat="1" ht="20.1" customHeight="1" spans="1:6">
      <c r="A65" s="35" t="s">
        <v>1119</v>
      </c>
      <c r="B65" s="33">
        <v>4142</v>
      </c>
      <c r="C65" s="33">
        <v>52</v>
      </c>
      <c r="D65" s="35"/>
      <c r="E65" s="30"/>
      <c r="F65" s="31"/>
    </row>
    <row r="66" s="11" customFormat="1" ht="20.1" customHeight="1" spans="1:6">
      <c r="A66" s="35" t="s">
        <v>1120</v>
      </c>
      <c r="B66" s="33">
        <v>0</v>
      </c>
      <c r="C66" s="33"/>
      <c r="D66" s="35"/>
      <c r="E66" s="30"/>
      <c r="F66" s="31"/>
    </row>
    <row r="67" s="11" customFormat="1" ht="20.1" customHeight="1" spans="1:6">
      <c r="A67" s="35" t="s">
        <v>1121</v>
      </c>
      <c r="B67" s="33">
        <v>535</v>
      </c>
      <c r="C67" s="33"/>
      <c r="D67" s="35"/>
      <c r="E67" s="30"/>
      <c r="F67" s="31"/>
    </row>
    <row r="68" s="11" customFormat="1" ht="20.1" customHeight="1" spans="1:6">
      <c r="A68" s="35" t="s">
        <v>1122</v>
      </c>
      <c r="B68" s="33">
        <v>21</v>
      </c>
      <c r="C68" s="33"/>
      <c r="D68" s="35"/>
      <c r="E68" s="30"/>
      <c r="F68" s="31"/>
    </row>
    <row r="69" s="11" customFormat="1" ht="20.1" customHeight="1" spans="1:6">
      <c r="A69" s="35" t="s">
        <v>1123</v>
      </c>
      <c r="B69" s="33">
        <v>410</v>
      </c>
      <c r="C69" s="33"/>
      <c r="D69" s="35"/>
      <c r="E69" s="30"/>
      <c r="F69" s="31"/>
    </row>
    <row r="70" s="11" customFormat="1" ht="20.1" customHeight="1" spans="1:6">
      <c r="A70" s="35" t="s">
        <v>1124</v>
      </c>
      <c r="B70" s="33">
        <v>0</v>
      </c>
      <c r="C70" s="33"/>
      <c r="D70" s="35"/>
      <c r="E70" s="30"/>
      <c r="F70" s="31"/>
    </row>
    <row r="71" s="11" customFormat="1" ht="20.1" customHeight="1" spans="1:6">
      <c r="A71" s="35" t="s">
        <v>1125</v>
      </c>
      <c r="B71" s="33">
        <v>0</v>
      </c>
      <c r="C71" s="33"/>
      <c r="D71" s="35"/>
      <c r="E71" s="30"/>
      <c r="F71" s="31"/>
    </row>
    <row r="72" s="11" customFormat="1" ht="20.1" customHeight="1" spans="1:6">
      <c r="A72" s="35" t="s">
        <v>1126</v>
      </c>
      <c r="B72" s="33"/>
      <c r="C72" s="33">
        <v>36</v>
      </c>
      <c r="D72" s="43"/>
      <c r="E72" s="30"/>
      <c r="F72" s="31"/>
    </row>
    <row r="73" s="11" customFormat="1" ht="20.1" customHeight="1" spans="1:6">
      <c r="A73" s="44" t="s">
        <v>1127</v>
      </c>
      <c r="B73" s="33">
        <v>29</v>
      </c>
      <c r="C73" s="33"/>
      <c r="D73" s="43"/>
      <c r="E73" s="30"/>
      <c r="F73" s="31"/>
    </row>
    <row r="74" s="11" customFormat="1" ht="20.1" customHeight="1" spans="1:6">
      <c r="A74" s="44"/>
      <c r="B74" s="33"/>
      <c r="C74" s="33"/>
      <c r="D74" s="43"/>
      <c r="E74" s="45"/>
      <c r="F74" s="31"/>
    </row>
    <row r="75" s="11" customFormat="1" ht="20.1" customHeight="1" spans="1:6">
      <c r="A75" s="44"/>
      <c r="B75" s="33"/>
      <c r="C75" s="33"/>
      <c r="D75" s="43"/>
      <c r="E75" s="31"/>
      <c r="F75" s="31"/>
    </row>
    <row r="76" s="11" customFormat="1" ht="20.1" customHeight="1" spans="1:6">
      <c r="A76" s="32" t="s">
        <v>1128</v>
      </c>
      <c r="B76" s="33">
        <v>5251</v>
      </c>
      <c r="C76" s="33"/>
      <c r="D76" s="35" t="s">
        <v>35</v>
      </c>
      <c r="E76" s="31"/>
      <c r="F76" s="31"/>
    </row>
    <row r="77" s="11" customFormat="1" ht="20.1" customHeight="1" spans="1:6">
      <c r="A77" s="32" t="s">
        <v>1129</v>
      </c>
      <c r="B77" s="26">
        <f>SUM(B78:B80)</f>
        <v>88721</v>
      </c>
      <c r="C77" s="26">
        <f>SUM(C78:C80)</f>
        <v>51142</v>
      </c>
      <c r="D77" s="46" t="s">
        <v>1130</v>
      </c>
      <c r="E77" s="30">
        <v>20000</v>
      </c>
      <c r="F77" s="31"/>
    </row>
    <row r="78" s="11" customFormat="1" ht="20.1" customHeight="1" spans="1:6">
      <c r="A78" s="32" t="s">
        <v>1131</v>
      </c>
      <c r="B78" s="33">
        <f>64744+23937</f>
        <v>88681</v>
      </c>
      <c r="C78" s="33">
        <v>51142</v>
      </c>
      <c r="D78" s="29" t="s">
        <v>1132</v>
      </c>
      <c r="E78" s="30"/>
      <c r="F78" s="31"/>
    </row>
    <row r="79" s="11" customFormat="1" ht="20.1" customHeight="1" spans="1:6">
      <c r="A79" s="32" t="s">
        <v>1133</v>
      </c>
      <c r="B79" s="33"/>
      <c r="C79" s="33"/>
      <c r="D79" s="47" t="s">
        <v>1134</v>
      </c>
      <c r="E79" s="30">
        <v>9920</v>
      </c>
      <c r="F79" s="31">
        <v>1987</v>
      </c>
    </row>
    <row r="80" s="11" customFormat="1" ht="20.1" customHeight="1" spans="1:6">
      <c r="A80" s="32" t="s">
        <v>1135</v>
      </c>
      <c r="B80" s="33">
        <v>40</v>
      </c>
      <c r="C80" s="33"/>
      <c r="D80" s="47" t="s">
        <v>1136</v>
      </c>
      <c r="E80" s="31"/>
      <c r="F80" s="31"/>
    </row>
    <row r="81" s="11" customFormat="1" ht="20.1" customHeight="1" spans="1:6">
      <c r="A81" s="47" t="s">
        <v>1137</v>
      </c>
      <c r="B81" s="33"/>
      <c r="C81" s="33"/>
      <c r="D81" s="32" t="s">
        <v>1138</v>
      </c>
      <c r="E81" s="31"/>
      <c r="F81" s="31"/>
    </row>
    <row r="82" s="11" customFormat="1" ht="20.1" customHeight="1" spans="1:6">
      <c r="A82" s="32" t="s">
        <v>1139</v>
      </c>
      <c r="B82" s="33">
        <v>9600</v>
      </c>
      <c r="C82" s="33">
        <v>15100</v>
      </c>
      <c r="D82" s="48" t="s">
        <v>1140</v>
      </c>
      <c r="E82" s="31">
        <v>4778</v>
      </c>
      <c r="F82" s="31"/>
    </row>
    <row r="83" s="11" customFormat="1" ht="20.1" customHeight="1" spans="1:6">
      <c r="A83" s="32" t="s">
        <v>1141</v>
      </c>
      <c r="B83" s="33"/>
      <c r="C83" s="33"/>
      <c r="D83" s="48" t="s">
        <v>1142</v>
      </c>
      <c r="E83" s="31"/>
      <c r="F83" s="31"/>
    </row>
    <row r="84" s="11" customFormat="1" ht="19.15" customHeight="1" spans="1:6">
      <c r="A84" s="32" t="s">
        <v>1143</v>
      </c>
      <c r="B84" s="33">
        <v>7509</v>
      </c>
      <c r="C84" s="33">
        <v>4192</v>
      </c>
      <c r="D84" s="32" t="s">
        <v>1144</v>
      </c>
      <c r="E84" s="31">
        <v>3937</v>
      </c>
      <c r="F84" s="31"/>
    </row>
    <row r="85" s="11" customFormat="1" ht="22.15" customHeight="1" spans="1:6">
      <c r="A85" s="32"/>
      <c r="B85" s="33"/>
      <c r="C85" s="33"/>
      <c r="D85" s="32"/>
      <c r="E85" s="31"/>
      <c r="F85" s="31"/>
    </row>
    <row r="86" s="11" customFormat="1" ht="22.15" customHeight="1" spans="1:6">
      <c r="A86" s="32"/>
      <c r="B86" s="33"/>
      <c r="C86" s="33"/>
      <c r="D86" s="32"/>
      <c r="E86" s="31"/>
      <c r="F86" s="31"/>
    </row>
    <row r="87" s="11" customFormat="1" ht="22.15" customHeight="1" spans="1:6">
      <c r="A87" s="32"/>
      <c r="B87" s="33"/>
      <c r="C87" s="33"/>
      <c r="D87" s="32" t="s">
        <v>35</v>
      </c>
      <c r="E87" s="31"/>
      <c r="F87" s="31"/>
    </row>
    <row r="88" s="11" customFormat="1" ht="22.15" customHeight="1" spans="1:6">
      <c r="A88" s="32"/>
      <c r="B88" s="33"/>
      <c r="C88" s="33"/>
      <c r="D88" s="32"/>
      <c r="E88" s="31"/>
      <c r="F88" s="31"/>
    </row>
    <row r="89" s="11" customFormat="1" ht="22.15" customHeight="1" spans="1:6">
      <c r="A89" s="32"/>
      <c r="B89" s="33"/>
      <c r="C89" s="33"/>
      <c r="D89" s="32"/>
      <c r="E89" s="31"/>
      <c r="F89" s="31"/>
    </row>
    <row r="90" s="11" customFormat="1" ht="22.35" customHeight="1" spans="1:6">
      <c r="A90" s="49" t="s">
        <v>1145</v>
      </c>
      <c r="B90" s="26">
        <f t="shared" ref="B90:F90" si="0">SUM(B6:B7)</f>
        <v>555989</v>
      </c>
      <c r="C90" s="26">
        <f t="shared" si="0"/>
        <v>382067</v>
      </c>
      <c r="D90" s="49" t="s">
        <v>1047</v>
      </c>
      <c r="E90" s="27">
        <f t="shared" si="0"/>
        <v>555989</v>
      </c>
      <c r="F90" s="27">
        <f t="shared" si="0"/>
        <v>382067</v>
      </c>
    </row>
    <row r="91" s="11" customFormat="1" spans="2:3">
      <c r="B91" s="14"/>
      <c r="C91" s="14"/>
    </row>
    <row r="92" s="11" customFormat="1" spans="2:5">
      <c r="B92" s="14"/>
      <c r="C92" s="50" t="str">
        <f>IF(C78=[1]表八!G67,"","预算数从政府性基金调入和预算数政府性基金调出不等")</f>
        <v/>
      </c>
      <c r="E92" s="51" t="str">
        <f>IF(E78=C76,"","上年执行数年终结余和预算数上年结余不等")</f>
        <v/>
      </c>
    </row>
    <row r="93" s="11" customFormat="1" spans="2:6">
      <c r="B93" s="50" t="str">
        <f>IF(B78=[1]表八!F67,"","上年执行数从政府性基金调入和上年执行数政府性基金调出不等")</f>
        <v/>
      </c>
      <c r="C93" s="50" t="str">
        <f>IF(C78=[1]表九!D241,"","预算数从政府性基金调入和预算数政府性基金调出不等")</f>
        <v/>
      </c>
      <c r="E93" s="51" t="str">
        <f>IF(B90=E90,"","上年执行数收支不等")</f>
        <v/>
      </c>
      <c r="F93" s="51" t="str">
        <f>IF(C90=F90,"","预算数收支不等")</f>
        <v/>
      </c>
    </row>
    <row r="94" s="11" customFormat="1" spans="2:3">
      <c r="B94" s="14"/>
      <c r="C94" s="14"/>
    </row>
    <row r="95" s="11" customFormat="1" spans="2:3">
      <c r="B95" s="14"/>
      <c r="C95" s="14"/>
    </row>
    <row r="96" s="11" customFormat="1" spans="2:3">
      <c r="B96" s="14"/>
      <c r="C96" s="14"/>
    </row>
    <row r="97" s="11" customFormat="1" spans="2:3">
      <c r="B97" s="14"/>
      <c r="C97" s="14"/>
    </row>
    <row r="98" s="11" customFormat="1" spans="2:3">
      <c r="B98" s="14"/>
      <c r="C98" s="14"/>
    </row>
    <row r="99" s="11" customFormat="1" spans="2:3">
      <c r="B99" s="14"/>
      <c r="C99" s="14"/>
    </row>
    <row r="100" s="11" customFormat="1" spans="2:3">
      <c r="B100" s="14"/>
      <c r="C100" s="14"/>
    </row>
    <row r="101" s="11" customFormat="1" spans="2:3">
      <c r="B101" s="14"/>
      <c r="C101" s="14"/>
    </row>
    <row r="102" s="11" customFormat="1" spans="2:3">
      <c r="B102" s="14"/>
      <c r="C102" s="14"/>
    </row>
    <row r="103" s="11" customFormat="1" spans="2:3">
      <c r="B103" s="14"/>
      <c r="C103" s="14"/>
    </row>
    <row r="104" s="11" customFormat="1" spans="2:3">
      <c r="B104" s="14"/>
      <c r="C104" s="14"/>
    </row>
    <row r="105" s="11" customFormat="1" spans="2:3">
      <c r="B105" s="14"/>
      <c r="C105" s="14"/>
    </row>
    <row r="106" s="11" customFormat="1" spans="2:3">
      <c r="B106" s="14"/>
      <c r="C106" s="14"/>
    </row>
    <row r="107" s="11" customFormat="1" spans="2:3">
      <c r="B107" s="14"/>
      <c r="C107" s="14"/>
    </row>
    <row r="108" s="11" customFormat="1" spans="2:3">
      <c r="B108" s="14"/>
      <c r="C108" s="14"/>
    </row>
    <row r="109" s="11" customFormat="1" spans="2:3">
      <c r="B109" s="14"/>
      <c r="C109" s="14"/>
    </row>
  </sheetData>
  <protectedRanges>
    <protectedRange sqref="B30:C50" name="区域1"/>
  </protectedRanges>
  <mergeCells count="3">
    <mergeCell ref="A2:F2"/>
    <mergeCell ref="A4:C4"/>
    <mergeCell ref="D4:F4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tabSelected="1" workbookViewId="0">
      <selection activeCell="D5" sqref="D5"/>
    </sheetView>
  </sheetViews>
  <sheetFormatPr defaultColWidth="9" defaultRowHeight="13.5" outlineLevelRow="5" outlineLevelCol="1"/>
  <cols>
    <col min="1" max="1" width="39.25" customWidth="1"/>
    <col min="2" max="2" width="46" customWidth="1"/>
  </cols>
  <sheetData>
    <row r="1" s="1" customFormat="1" ht="27" customHeight="1" spans="1:1">
      <c r="A1" s="4" t="s">
        <v>1146</v>
      </c>
    </row>
    <row r="2" s="2" customFormat="1" ht="33" customHeight="1" spans="1:2">
      <c r="A2" s="5" t="s">
        <v>1147</v>
      </c>
      <c r="B2" s="5"/>
    </row>
    <row r="3" s="2" customFormat="1" ht="25" customHeight="1" spans="1:2">
      <c r="A3" s="6" t="s">
        <v>2</v>
      </c>
      <c r="B3" s="6"/>
    </row>
    <row r="4" s="3" customFormat="1" ht="43" customHeight="1" spans="1:2">
      <c r="A4" s="7" t="s">
        <v>1148</v>
      </c>
      <c r="B4" s="8"/>
    </row>
    <row r="5" s="3" customFormat="1" ht="83" customHeight="1" spans="1:2">
      <c r="A5" s="9" t="s">
        <v>1149</v>
      </c>
      <c r="B5" s="9" t="s">
        <v>1150</v>
      </c>
    </row>
    <row r="6" s="3" customFormat="1" ht="83" customHeight="1" spans="1:2">
      <c r="A6" s="10">
        <v>81029</v>
      </c>
      <c r="B6" s="10">
        <v>103874</v>
      </c>
    </row>
  </sheetData>
  <mergeCells count="3">
    <mergeCell ref="A2:B2"/>
    <mergeCell ref="A3:B3"/>
    <mergeCell ref="A4:B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2020年一般公共预算收入表</vt:lpstr>
      <vt:lpstr>2020年一般公共预算支出表</vt:lpstr>
      <vt:lpstr>2020年一般公共预算基本支出表</vt:lpstr>
      <vt:lpstr>2020年一般公共预算税收返还和转移性支付表</vt:lpstr>
      <vt:lpstr>淮滨县政府一般债务限额和余额情况表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2020-06-14T23:54:00Z</dcterms:created>
  <dcterms:modified xsi:type="dcterms:W3CDTF">2020-06-15T01:30:12Z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